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0455" windowHeight="4875"/>
  </bookViews>
  <sheets>
    <sheet name="Sheet1" sheetId="1" r:id="rId1"/>
    <sheet name="ภาคผนวก ก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41" i="1"/>
  <c r="G120"/>
  <c r="H135"/>
  <c r="F135"/>
  <c r="E135"/>
  <c r="D135"/>
  <c r="H112"/>
  <c r="G134"/>
  <c r="G133"/>
  <c r="G132"/>
  <c r="G131"/>
  <c r="G130"/>
  <c r="G129"/>
  <c r="G128"/>
  <c r="G127"/>
  <c r="G125"/>
  <c r="G124"/>
  <c r="G123"/>
  <c r="G122"/>
  <c r="G121"/>
  <c r="G135"/>
  <c r="F112"/>
  <c r="E112"/>
  <c r="D112"/>
  <c r="G111"/>
  <c r="G110"/>
  <c r="G109"/>
  <c r="G108"/>
  <c r="G106"/>
  <c r="G105"/>
  <c r="G104"/>
  <c r="G103"/>
  <c r="G102"/>
  <c r="G101"/>
  <c r="G100"/>
  <c r="G99"/>
  <c r="G98"/>
  <c r="G97"/>
  <c r="G96"/>
  <c r="G95"/>
  <c r="G94"/>
  <c r="G93"/>
  <c r="G92"/>
  <c r="G90"/>
  <c r="G89"/>
  <c r="G88"/>
  <c r="G81"/>
  <c r="G80"/>
  <c r="G72"/>
  <c r="G78"/>
  <c r="G77"/>
  <c r="G76"/>
  <c r="G75"/>
  <c r="G74"/>
  <c r="G71"/>
  <c r="G70"/>
  <c r="G67"/>
  <c r="G66"/>
  <c r="G65"/>
  <c r="G62"/>
  <c r="G60"/>
  <c r="G54"/>
  <c r="G53"/>
  <c r="G52"/>
  <c r="G50"/>
  <c r="G49"/>
  <c r="G48"/>
  <c r="G46"/>
  <c r="G45"/>
  <c r="F41"/>
  <c r="E41"/>
  <c r="D41"/>
  <c r="G37"/>
  <c r="G38"/>
  <c r="G39"/>
  <c r="G40"/>
  <c r="G36"/>
  <c r="G41"/>
  <c r="G42"/>
  <c r="G43"/>
  <c r="G35"/>
  <c r="G34"/>
  <c r="G33"/>
  <c r="G24"/>
  <c r="G25"/>
  <c r="G26"/>
  <c r="G27"/>
  <c r="G28"/>
  <c r="G23"/>
  <c r="H22"/>
  <c r="E22"/>
  <c r="G22" s="1"/>
  <c r="G21"/>
  <c r="G19"/>
  <c r="G18"/>
  <c r="G17"/>
  <c r="G16"/>
  <c r="G15"/>
  <c r="G14"/>
  <c r="G13"/>
  <c r="G12"/>
  <c r="G11"/>
  <c r="G10"/>
  <c r="G9"/>
  <c r="G8"/>
  <c r="G7"/>
  <c r="G20" s="1"/>
  <c r="H20"/>
  <c r="H136" s="1"/>
  <c r="F20"/>
  <c r="F136" s="1"/>
  <c r="E20"/>
  <c r="E136" s="1"/>
  <c r="D20"/>
  <c r="D136" s="1"/>
  <c r="E123" i="2"/>
  <c r="C124"/>
  <c r="D124"/>
  <c r="E124"/>
  <c r="E41"/>
  <c r="E40"/>
  <c r="E19"/>
  <c r="E18"/>
  <c r="E122"/>
  <c r="E121"/>
  <c r="E120"/>
  <c r="E119"/>
  <c r="E118"/>
  <c r="E117"/>
  <c r="E116"/>
  <c r="E115"/>
  <c r="E113"/>
  <c r="E111"/>
  <c r="E109"/>
  <c r="D107"/>
  <c r="C107"/>
  <c r="E106"/>
  <c r="E105"/>
  <c r="E104"/>
  <c r="E103"/>
  <c r="E98"/>
  <c r="E97"/>
  <c r="E96"/>
  <c r="E95"/>
  <c r="E87"/>
  <c r="E88"/>
  <c r="E89"/>
  <c r="E90"/>
  <c r="E91"/>
  <c r="E92"/>
  <c r="E93"/>
  <c r="E94"/>
  <c r="E86"/>
  <c r="E85"/>
  <c r="E84"/>
  <c r="E58"/>
  <c r="E82"/>
  <c r="E81"/>
  <c r="E79"/>
  <c r="E57"/>
  <c r="E71"/>
  <c r="E72"/>
  <c r="E73"/>
  <c r="E78"/>
  <c r="E68"/>
  <c r="E56"/>
  <c r="E65"/>
  <c r="E66"/>
  <c r="E67"/>
  <c r="E49"/>
  <c r="E54"/>
  <c r="E55"/>
  <c r="E64"/>
  <c r="E63"/>
  <c r="E48"/>
  <c r="E47"/>
  <c r="E46"/>
  <c r="E62"/>
  <c r="E61"/>
  <c r="E45"/>
  <c r="E60"/>
  <c r="E44"/>
  <c r="E59"/>
  <c r="E43"/>
  <c r="E107" s="1"/>
  <c r="D42"/>
  <c r="C42"/>
  <c r="E42" s="1"/>
  <c r="E39"/>
  <c r="E38"/>
  <c r="E37"/>
  <c r="E13"/>
  <c r="E7"/>
  <c r="D20"/>
  <c r="C20"/>
  <c r="E36"/>
  <c r="E35"/>
  <c r="E34"/>
  <c r="E33"/>
  <c r="E32"/>
  <c r="E17"/>
  <c r="E31"/>
  <c r="E30"/>
  <c r="E29"/>
  <c r="E28"/>
  <c r="D22"/>
  <c r="C22"/>
  <c r="E21"/>
  <c r="E22" s="1"/>
  <c r="E16"/>
  <c r="E15"/>
  <c r="E14"/>
  <c r="E12"/>
  <c r="E11"/>
  <c r="E10"/>
  <c r="E8"/>
  <c r="G112" i="1" l="1"/>
  <c r="G136" s="1"/>
  <c r="C125" i="2"/>
  <c r="D125"/>
  <c r="E20"/>
  <c r="E125" l="1"/>
</calcChain>
</file>

<file path=xl/sharedStrings.xml><?xml version="1.0" encoding="utf-8"?>
<sst xmlns="http://schemas.openxmlformats.org/spreadsheetml/2006/main" count="399" uniqueCount="251">
  <si>
    <t>ยุทธศาสตร์การพัฒนา</t>
  </si>
  <si>
    <t>โครงการ</t>
  </si>
  <si>
    <t>คงเหลือ</t>
  </si>
  <si>
    <t>2. ด้านสังคม คน และ</t>
  </si>
  <si>
    <t>คุณภาพชีวิต</t>
  </si>
  <si>
    <t>3. ด้านเศรษฐกิจ การเกษตร</t>
  </si>
  <si>
    <t>การลงทุนและการท่องเที่ยว</t>
  </si>
  <si>
    <t>4. ด้านการศึกษา ศาสนา</t>
  </si>
  <si>
    <t>และวัฒนธรรม</t>
  </si>
  <si>
    <t>22.จัดส่งเรือเข้าร่วมแข่งขัน เรือยาวฯ หัววังพนังตัก</t>
  </si>
  <si>
    <t>5. ด้านโครงสร้างพื้นฐาน</t>
  </si>
  <si>
    <t>จ่ายเบี้ยยังชีพผู้สูงอายุ</t>
  </si>
  <si>
    <t>จ่ายเบี้ยความพิการ</t>
  </si>
  <si>
    <t>เบี้ยยังชีพผู้ป่วยเอดส์</t>
  </si>
  <si>
    <t>พัฒนาเด็กและเยาวชนตำบลนาขา</t>
  </si>
  <si>
    <t>ก่อสร้างทางลาดสำหรับคนพิการ</t>
  </si>
  <si>
    <t>จัดการแข่งขันกีฬา/ส่งนักกีฬาเข้าร่วมการแข่งขัน</t>
  </si>
  <si>
    <t>สนับสนุนการพัฒนาสาธารณสุขมูลฐาน</t>
  </si>
  <si>
    <t>จ่ายสมทบกองทุนหลักประกันสุขภาพ อบต.นาขา</t>
  </si>
  <si>
    <t>ป้องกันและควบคุมโรค(พิษสุนัขบ้า)</t>
  </si>
  <si>
    <t>ป้องกันและแก้ไขปัญหายาเสพติด</t>
  </si>
  <si>
    <t>ป้องกันและลดอุบัติเหตุทางถนนในช่วงเทศกาล</t>
  </si>
  <si>
    <t>ป้องกันและบรรเทาสาธารณภัย</t>
  </si>
  <si>
    <t xml:space="preserve">ฝึกอบรมอาชีพ </t>
  </si>
  <si>
    <t>วันเด็กแห่งชาติ</t>
  </si>
  <si>
    <t>อาหารกลางวัน(ศพด.+ร.ร.)</t>
  </si>
  <si>
    <t>อาหารเสริม(นม)  (ศพด.+ร.ร.)</t>
  </si>
  <si>
    <t>พัฒนาศักยภาพบุคลากรทางการศึกษา</t>
  </si>
  <si>
    <t>อุดหนุนค่าจ้างครูพี่เลี้ยงระดับปฐมวัย</t>
  </si>
  <si>
    <t>สนับสนุนจัดกิจกรรมเสริมทักษะเด็ก (รักการเรียน)</t>
  </si>
  <si>
    <t>อุดหนุนสภาวัฒนธรรมตำบลนาขา(แข่งเรือหลังสวน)</t>
  </si>
  <si>
    <t>ปลูกต้นไม้ในวันสำคัญ</t>
  </si>
  <si>
    <t>สืบสานประเพณีวันสงกรานต์</t>
  </si>
  <si>
    <t>สืบสานประเพณีวันลอยกระทง</t>
  </si>
  <si>
    <t>สืบสานประเพณีสวดกลางบ้าน</t>
  </si>
  <si>
    <t>ประเพณีแข่งขันเรือไม้โตนด</t>
  </si>
  <si>
    <t>ก่อสร้างถนน คสล.ม.7</t>
  </si>
  <si>
    <t xml:space="preserve"> - สายหนองปลา 1  กว้าง 4 ม. ยาว 190 ม.</t>
  </si>
  <si>
    <t>ก่อสร้างถนน คสล.  ม.9</t>
  </si>
  <si>
    <t>ก่อสร้างถนน คสล. ม.11</t>
  </si>
  <si>
    <t xml:space="preserve"> -สายร่วมมิตร กว้าง 4 ม. ยาว 200 ม.</t>
  </si>
  <si>
    <t>ก่อสร้างถนน คสล. ม.13</t>
  </si>
  <si>
    <t>ปรับปรุงถนนลาดยาง</t>
  </si>
  <si>
    <t>ปรับปรุงถนนลูกรัง</t>
  </si>
  <si>
    <t>งบข้อบัญญัติ</t>
  </si>
  <si>
    <t>เงินสะสม</t>
  </si>
  <si>
    <t>แหล่งงบประมาณ</t>
  </si>
  <si>
    <t>เงินอุดหนุน</t>
  </si>
  <si>
    <t>(25/12/58)</t>
  </si>
  <si>
    <t>ก่อสร้างถนน คสล.สายโพรงจิก ม.6  กว้าง  4 ม.  ยาว  150  ม.</t>
  </si>
  <si>
    <t>ก่อสร้างถนน คสล.สายน้ำเชิ้ม ม.8 กว้าง 4 ม.  ยาว  235 ม.</t>
  </si>
  <si>
    <t>ก่อสร้างถนน คสล.สายต้นตะบะ ม.7 กว้าง 4 ม. ยาว 150 ม.</t>
  </si>
  <si>
    <t>ก่อสร้างถนน คสล.สายทับไม้ไผ่ ม. 13  กว้าง 4 ม.  ยาว  400 ม.</t>
  </si>
  <si>
    <t>ก่อสร้างถนน คสล.สายไผ่ล้อม ม.6  กว้าง 4 ม. ยาว 150 ม.</t>
  </si>
  <si>
    <t xml:space="preserve">ก่อสร้างถนน คสล. ม.5  สายดอนหาร   (สะพานหยี-ดอนหาร)  </t>
  </si>
  <si>
    <t>ก่อสร้างถนน คสล.  ม.8 (สายห้วยเนียง)  กว้าง  4 ม.  ยาว  185 ม.</t>
  </si>
  <si>
    <t xml:space="preserve"> -สายหนองอ้อ   กว้าง 4 ม  .ยาว 235 ม. </t>
  </si>
  <si>
    <t xml:space="preserve">ติดตั้งไฟฟ้าส่องสว่าง (สาย 4097) </t>
  </si>
  <si>
    <t>ขยายเขตประปาหมู่บ้าน</t>
  </si>
  <si>
    <t>6. ด้านการบริหารจัดการและ</t>
  </si>
  <si>
    <t>การบริการประชาชน</t>
  </si>
  <si>
    <t>จัดเวทีประชาคมแผนพัฒนาท้องถิ่น</t>
  </si>
  <si>
    <t>จัดทำวารสารและปฏิทิน</t>
  </si>
  <si>
    <t>สนับสนุนการจัดทำ/ทบทวนแผนชุมชน</t>
  </si>
  <si>
    <t>กิจกรรมวันท้องถิ่นไทย</t>
  </si>
  <si>
    <t>จัดทำแผนที่ภาษีและทะเบียนทรัพย์สิน (ระยะที่ 2)</t>
  </si>
  <si>
    <t>ออกบริการจัดเก็บภาษีเคลื่อนที่</t>
  </si>
  <si>
    <t>จัดซื้อยานพาหนะและขนส่ง</t>
  </si>
  <si>
    <t>จัดซื้อครุภัณฑ์สำนักงาน</t>
  </si>
  <si>
    <t xml:space="preserve"> -เครื่องปรับอากาศ  2 เครื่อง</t>
  </si>
  <si>
    <t xml:space="preserve"> -โต๊ะทำงาน</t>
  </si>
  <si>
    <t xml:space="preserve"> -ตู้เก็บเอกสาร</t>
  </si>
  <si>
    <t xml:space="preserve"> -เทปวัดระยะทาง </t>
  </si>
  <si>
    <t>พัฒนาศักยภาพบุคลากรท้องถิ่น(ส่งเข้ารับการอบรม)</t>
  </si>
  <si>
    <t>ผลการดำเนินงานตามแผนพัฒนาสามปี(พ.ศ.2559-2561)</t>
  </si>
  <si>
    <t>ยุทธศาสตร์</t>
  </si>
  <si>
    <t>งบประมาณ</t>
  </si>
  <si>
    <t>เบิกจ่าย</t>
  </si>
  <si>
    <t xml:space="preserve"> -ไม่มีผลการดำเนินงาน-</t>
  </si>
  <si>
    <t>รวม</t>
  </si>
  <si>
    <t>3.เบี้ยยังชีพผู้ป่วยเอดส์</t>
  </si>
  <si>
    <t>5.พัฒนาเด็กและเยาวชนตำบลนาขา</t>
  </si>
  <si>
    <t>หมายเหตุ</t>
  </si>
  <si>
    <t>6.ก่อสร้างทางลาดสำหรับคนพิการ</t>
  </si>
  <si>
    <t>7.จัดการแข่งขันกีฬา/ส่งนักกีฬาเข้าร่วมการแข่งขัน</t>
  </si>
  <si>
    <t>8.สนับสนุนการพัฒนาสาธารณสุขมูลฐาน</t>
  </si>
  <si>
    <t>9.จ่ายสมทบกองทุนหลักประกันสุขภาพ อบต.นาขา</t>
  </si>
  <si>
    <t>10.ป้องกันและควบคุมโรค(พิษสุนัขบ้า)</t>
  </si>
  <si>
    <t>1.ด้านทรัพยากรธรรมชาติและ</t>
  </si>
  <si>
    <t>สิ่งแวดล้อม</t>
  </si>
  <si>
    <t>1. ฝึกอบรมอาชีพ</t>
  </si>
  <si>
    <t>4. ด้านการศึกษา ศาสนา และ</t>
  </si>
  <si>
    <t>วัฒนธรรม</t>
  </si>
  <si>
    <t>1.วันเด็กแห่งชาติ</t>
  </si>
  <si>
    <t>2.อาหารกลางวัน (ศพด.+ร.ร.)</t>
  </si>
  <si>
    <t>3.อาหารเสริม(นม)</t>
  </si>
  <si>
    <t>4.พัฒนาศักยภาพบุคลากรทางการศึกษา</t>
  </si>
  <si>
    <t>5.อุดหนุนค่าจ้างครูพี่เลี้ยงระดับปฐมวัย</t>
  </si>
  <si>
    <t>1.เบี้ยยังชีพผู้สูงอายุ (เงินอุดหนุน)</t>
  </si>
  <si>
    <t>2.เบี้ยความพิการ (เงินอุดหนุน 924,000 + งบ อบต. 43,200)</t>
  </si>
  <si>
    <t>4.ป้องกันและแก้ไขปัญหาการตั้งครรภ์ไม่พร้อมในวัยรุ่น</t>
  </si>
  <si>
    <t>6.สนับสนุนจัดกิจกรรมเสริมทักษะเด็ก(รักการเรียน)</t>
  </si>
  <si>
    <t>ไม่มีการเบิกจ่าย</t>
  </si>
  <si>
    <t>7.อุดหนุนสภาวัฒนธรรมตำบลนาขา (แข่งเรือยาวหลังสวน ต.ค. 58)</t>
  </si>
  <si>
    <t>8.จัดส่งเรือยาวเข้าร่วมการแข่งขันเรือฯ หัววังพนังตัก (ก.ย.59)</t>
  </si>
  <si>
    <t>9.จัดตกแต่งเรือพระบก (ต.ค. 58)</t>
  </si>
  <si>
    <t>10.สืบสานประเพณีวันสงกรานต์</t>
  </si>
  <si>
    <t>11.สืบสานประเพณีวันลอยกระทง</t>
  </si>
  <si>
    <t>12.ประเพณีแข่งขันเรือไม้โตนด(บางน้ำจืดเจ้าภาพ)</t>
  </si>
  <si>
    <t>1. ก่อสร้างถนน คสล.สายน้ำเชิ้ม ม.8 ยาว 235 ม.</t>
  </si>
  <si>
    <t>2. ก่อสร้างถนน คสล.สายต้นตะบะ ม.7 ยาว 150 ม.</t>
  </si>
  <si>
    <t>4. ก่อสร้างถนน คสล.สายโพรงจิก ม.6 ยาว 150 ม.</t>
  </si>
  <si>
    <t>5. ก่อสร้างถนน คสล.สายไผ่ล้อม ม.6 ยาว 150 ม.</t>
  </si>
  <si>
    <t>อยู่ระหว่างดำเนินการ</t>
  </si>
  <si>
    <t>8. ก่อสร้างถนน คสล.ม.9</t>
  </si>
  <si>
    <t>11. ก่อสร้างถนน คสล.สายเลียบคลองชลประทาน ม.1 ยาว 155 ม.</t>
  </si>
  <si>
    <t>12. ก่อสร้างถนนลาดยางสายวู๊ดโปรดักส์-ป่ายาง ม.12 ยาว 200 ม.</t>
  </si>
  <si>
    <t>13. ก่อสร้างถนน คสล.สายข้างวัดในเหมือง ม.11 ยาว 200 ม.</t>
  </si>
  <si>
    <t>18. ก่อสร้างถนน คสล.สายสูบน้ำ ม.10 ยาว 200 ม..</t>
  </si>
  <si>
    <t>19. ก่อสร้างถนน คสล.ม.11</t>
  </si>
  <si>
    <t xml:space="preserve">17.ก่อสร้างถนน คสล. ม.7  </t>
  </si>
  <si>
    <t>20. ก่อสร้างถนน คสล. ม.13</t>
  </si>
  <si>
    <t xml:space="preserve">21. ปรับปรุงถนนลาดยาง </t>
  </si>
  <si>
    <t>22. ปรับปรุงถนนลูกรัง</t>
  </si>
  <si>
    <t xml:space="preserve">     1.สายร่วมมิตร  ยาว 200 ม.</t>
  </si>
  <si>
    <t xml:space="preserve">     1.สายห้วยพงษ์  ยาว 150 ม.    (เงินสะสม)</t>
  </si>
  <si>
    <t>10.ก่อสร้างสะพาน คสล.ข้ามคลองชลประทาน ม.4,5   (เงินสะสม)</t>
  </si>
  <si>
    <t>16.ก่อสร้างถนนคสล.สายลึกคลองควาย ม.6 ยาว 184 ม. (เงินทุนสำรอง)</t>
  </si>
  <si>
    <t xml:space="preserve">   1.สายหนองปลา 1  ยาว 190 ม.  (เงินทุนสำรอง)</t>
  </si>
  <si>
    <t xml:space="preserve">   2.สายยายบาย  ยาว 165 ม. (โอนงบฯ)</t>
  </si>
  <si>
    <t xml:space="preserve">     2.สายอ่อนนุช  ยาว 190 ม.  (เงินทุนสำรอง)</t>
  </si>
  <si>
    <t xml:space="preserve">     3.สายโรงไฟฟ้า ยาว 190 ม.  (เงินทุนสำรอง)</t>
  </si>
  <si>
    <t xml:space="preserve">     4.สายยินดี  ยาว 150 ม.   (เพิ่มเติมฯ 59)</t>
  </si>
  <si>
    <t xml:space="preserve">     2.สายบ้านห้วยเหมือง ยาว 185 ม.   (เพิ่มเติมฯ 59)</t>
  </si>
  <si>
    <t xml:space="preserve">     1.สาย 4097   ม.9,12  ยาว 147 ม.   (เพิ่มเติมฯ 59)</t>
  </si>
  <si>
    <t xml:space="preserve">     2.สายควนหินมุ้ย-ดอนตาผล ม.6   ยาว 250 ม.    (เพิ่มเติมฯ 59)</t>
  </si>
  <si>
    <t xml:space="preserve">     1.สายต้นพิกุล ม.11  ยาว 700 ม. (เงินสะสม)</t>
  </si>
  <si>
    <t xml:space="preserve">     2.สายหนองโหรน-ดอนโพธิ์ ม.5 ยาว 1,300 ม.(เงินทุนสำรองฯ)</t>
  </si>
  <si>
    <t xml:space="preserve">     3.สายต้นตะบะ 2 ม.7  ยาว 550 ม. (เงินทุนสำรองฯ)</t>
  </si>
  <si>
    <t xml:space="preserve">     4.สายห้วยจิก 1  ม.12  ยาว 570 ม. (เงินทุนสำรองฯ)</t>
  </si>
  <si>
    <t xml:space="preserve">     5.สายหนองตานาค-ดอนโพธิ์ ม.5,6  ยาว 1,500 ม. (เพิ่มเติมฯ 59)</t>
  </si>
  <si>
    <t xml:space="preserve">     6.สายโพรงจิก ม.6  ยาว 950 ม.</t>
  </si>
  <si>
    <t xml:space="preserve">     7.สายห้วยเนียง  ม.8  ยาว  800 ม.</t>
  </si>
  <si>
    <t xml:space="preserve">     8.สายหนองอ้อ  ม.9  ยาว 700 ม.</t>
  </si>
  <si>
    <t xml:space="preserve">     9.สายสะพานปริง  ม.10  ยาว 550 ม.</t>
  </si>
  <si>
    <t xml:space="preserve">     10.สายในแคมป์  ม.11,12  ยาว 640 ม.</t>
  </si>
  <si>
    <t xml:space="preserve">     11.สาย SML  ม.12  ยาว 540 ม.</t>
  </si>
  <si>
    <t xml:space="preserve">     12.สายห้วยมัด  ม.12  ยาว 800 ม.</t>
  </si>
  <si>
    <t xml:space="preserve">     13.สายทับไม้ไผ่  ม.13  ยาว 1,900 ม.</t>
  </si>
  <si>
    <t xml:space="preserve">     14.สายบ้านห้วยเหมือง  ม.13  ยาว 2,500 ม.</t>
  </si>
  <si>
    <t xml:space="preserve">23. ติดตั้งไฟฟ้าส่องสว่างสาย 4097 </t>
  </si>
  <si>
    <t>24. ขยายเขตประปาหมู่บ้าน (ระบบส่งน้ำเพื่อการเกษตร)</t>
  </si>
  <si>
    <t xml:space="preserve">     2.ระบบส่งน้ำเพื่อการเกษตร สายวัดใหม่-ไผ่ล้อม ม.4  (เงินทุนสำรอง)</t>
  </si>
  <si>
    <t xml:space="preserve">     1.ระบบส่งน้ำเพื่อการเกษตร ม.7    (เงินสะสม)</t>
  </si>
  <si>
    <t xml:space="preserve">     3.ระบบส่งน้ำเพื่อการเกษตร ม.12    (เงินทุนสำรอง)</t>
  </si>
  <si>
    <t xml:space="preserve">     4.ระบบส่งน้ำเพื่อการเกษตร ม.11  (โอนงบฯ)</t>
  </si>
  <si>
    <t>1. จัดเวทีประชาคมแผนพัฒนาท้องถิ่น</t>
  </si>
  <si>
    <t>ไม่ใช้งบประมาณ</t>
  </si>
  <si>
    <t>2. จัดทำวารสารและปฏิทิน</t>
  </si>
  <si>
    <t>3. กิจกรรมวันท้องถิ่นไทย</t>
  </si>
  <si>
    <t>4. จัดทำแผนที่ภาษีและทะเบียนทรัพย์สิน(ระยะที่ 2)</t>
  </si>
  <si>
    <t>5. ออกบริการจัดเก็บภาษีเคลื่อนที่</t>
  </si>
  <si>
    <t>6. จัดซื้อยานพาหนะและขนส่ง</t>
  </si>
  <si>
    <t>7. จัดซื้อครุภัณฑ์</t>
  </si>
  <si>
    <t xml:space="preserve">    1. เครื่องปรับอากาศ (สป.  2 เครื่อง)</t>
  </si>
  <si>
    <t xml:space="preserve">    2. โต๊ะทำงาน(สป.)</t>
  </si>
  <si>
    <t xml:space="preserve">    3. ตู้เก็บเอกสาร (คลัง/ช่าง)</t>
  </si>
  <si>
    <t xml:space="preserve">    4. เทปวัดระยะทาง(ช่าง)</t>
  </si>
  <si>
    <t xml:space="preserve">    5. เครื่องคอมพิวเตอร์/จอคอมพิวเตอร์/ปริ้นเตอร์/สำรองไฟ (สป./คลัง)</t>
  </si>
  <si>
    <t>8.  พัฒนาศักยภาพบุคลากรท้องถิ่น(ส่งเข้ารับการอบรม)</t>
  </si>
  <si>
    <t>9. จัดซื้อเครื่องเชื่อมท่อ HDPE จำนวน 1 ชุด    (โอนงบ)</t>
  </si>
  <si>
    <t>10.จัดซื้อกล้องถ่ายรูประบบดิจิตอล 16 ล้านพิกเซล  (โอนงบ)</t>
  </si>
  <si>
    <t>รวมทั้งสิ้น</t>
  </si>
  <si>
    <t xml:space="preserve">3. ด้านเศรษฐกิจ การเกษตร </t>
  </si>
  <si>
    <t xml:space="preserve">    1.สายหนองอ้อ  ยาว 235 ม.</t>
  </si>
  <si>
    <t xml:space="preserve">    2.สายเขาน้อย ยาว 184 ม.   (เงินสะสม)</t>
  </si>
  <si>
    <t>ไม่ได้ดำเนินการ</t>
  </si>
  <si>
    <t>13.ปลูกต้นไม่ในวันสำคัญ</t>
  </si>
  <si>
    <t>14.สืบสานประเพณีสวดกลางบ้าน</t>
  </si>
  <si>
    <t>3. ก่อสร้างถนนลาดยางสายทับไม้ไผ่ ม.13 ยาว 400 ม.   (เงินสะสม)</t>
  </si>
  <si>
    <t>7. ก่อสร้างถนน คสล.สายห้วยเนียง ม.8 ยาว 185 ม.   (เงินสะสม)</t>
  </si>
  <si>
    <r>
      <t>6. ก่อสร้างถนน คสล.สายเลียบคลองชลประทาน ม.3 ยาว 440 ม</t>
    </r>
    <r>
      <rPr>
        <sz val="13"/>
        <color theme="1"/>
        <rFont val="TH SarabunIT๙"/>
        <family val="2"/>
      </rPr>
      <t>.</t>
    </r>
    <r>
      <rPr>
        <sz val="12"/>
        <color theme="1"/>
        <rFont val="TH SarabunIT๙"/>
        <family val="2"/>
      </rPr>
      <t>(เงินสะสม)</t>
    </r>
  </si>
  <si>
    <t>9. ก่อสร้างถนน คสล.สายห้วยรัง 1  ม.12  ยาว 400 ม.</t>
  </si>
  <si>
    <t>15.ก่อสร้างถนนคสล.สายดอนหาร  ม.5 ยาว 165 ม. (โอนงบฯ)</t>
  </si>
  <si>
    <r>
      <t xml:space="preserve">14.ก่อสร้างถนน คสล.สายหนองโหรน-ดอนโพธิ์ ม.5 ยาว 485 ม. </t>
    </r>
    <r>
      <rPr>
        <sz val="12"/>
        <color theme="1"/>
        <rFont val="TH SarabunIT๙"/>
        <family val="2"/>
      </rPr>
      <t>(เงินสะสม)</t>
    </r>
  </si>
  <si>
    <t>11.ป้องกันและลดอุบัติเหตุทางถนนในช่วงเทศกาล</t>
  </si>
  <si>
    <t xml:space="preserve">12.ป้องกันและแก้ไขปัญหายาเสพติด  </t>
  </si>
  <si>
    <t>13.ป้องกันและบรรเทาสาธารณภัย</t>
  </si>
  <si>
    <t>11.สนับสนุนการจัดทำ/ทบทวนแผนชุมชน</t>
  </si>
  <si>
    <t>ผลการดำเนินงานตามแผนพัฒนาสามปี (พ.ศ. 2559-2561)  ประจำปีงบประมาณ  พ.ศ. 2559</t>
  </si>
  <si>
    <t>1. ด้านทรัพยากรธรรมชาติ</t>
  </si>
  <si>
    <t>และสิ่งแวดล้อม</t>
  </si>
  <si>
    <t>ยืมเงินสะสมจ่าย</t>
  </si>
  <si>
    <t>ดำเนินการ 0 โครงการ</t>
  </si>
  <si>
    <t>ป้องกันและแก้ไขปัญหาการตั้งครรภ์ไม่พร้อมในวัยรุ่น</t>
  </si>
  <si>
    <t xml:space="preserve">ได้รับอนุมัติงบฯ 13 โครงการ ได้ดำเนินการ 11 โครงการ </t>
  </si>
  <si>
    <t xml:space="preserve">ได้รับอนุมัติงบฯ 1 โครงการ ได้ดำเนินการ 1 โครงการ </t>
  </si>
  <si>
    <t>ก่อสร้างถนน คสล.สายเลียบคลองชลประทาน  ม. 1 .</t>
  </si>
  <si>
    <t xml:space="preserve">ก่อสร้างถนนลาดยางสายวู๊ดโปรดักส์-ป่ายาง ม.12  กว้าง 5 ม. </t>
  </si>
  <si>
    <t>ก่อสร้างถนน คสล.สายหนองโหรน-ดอนโพธิ์ ม.5  กว้าง 4 ม.</t>
  </si>
  <si>
    <t>จัดตกแต่งเรือพระบก (ต.ค. 58)</t>
  </si>
  <si>
    <t>ก่อสร้างถนน คสล.สายเลียบคลองชลประทาน ม.3  กว้าง 4 ม.</t>
  </si>
  <si>
    <t>กันเงิน</t>
  </si>
  <si>
    <t>ไม่ใช้งบฯ</t>
  </si>
  <si>
    <t>จัดซื้อครุภัณพ์คอมพิวเตอร์</t>
  </si>
  <si>
    <t>6. ด้านการบริหารจัดการ</t>
  </si>
  <si>
    <t>และการบริการประชาชน</t>
  </si>
  <si>
    <t xml:space="preserve">ได้รับอนุมัติงบฯ 24 โครงการ ได้ดำเนินการ 24 โครงการ </t>
  </si>
  <si>
    <t>ก่อสร้างถนน คสล.สายสูบน้ำ ม.10  กว้าง  4  ม.  ยาว  200  ม.</t>
  </si>
  <si>
    <t>ก่อสร้างถนน คสล. สายห้วยรัง 1 ม.12  กว้าง 4 ม. ยาว 400 ม.</t>
  </si>
  <si>
    <t>ก่อสร้างถนน คสล.สายลึกคลองควาย ม.6  กว้าง 4 ม. ยาว 184 ม.</t>
  </si>
  <si>
    <t>ก่อสร้างถนน คสล.ซอยข้างวัดในเหมือง ม.11 กว้าง 4 ม. ยาว 200 ม.</t>
  </si>
  <si>
    <t>กว้าง 4 ม. ยาว 155 ม   (งบเพิ่มเติม'59)</t>
  </si>
  <si>
    <t>ยาว 200 ม.  (งบเพิ่มเติม'59)</t>
  </si>
  <si>
    <t xml:space="preserve"> ยาว 485 ม.   (25/12/58)</t>
  </si>
  <si>
    <t>ยาว 440 ม  (25/12/58)</t>
  </si>
  <si>
    <t>กว้าง 4 ม. ยาว 165 ม.  (โอนงบ # 16)</t>
  </si>
  <si>
    <t xml:space="preserve"> -สายยายบาย กว้าง 4 ม. ยาว 165 ม.  (โอนงบ #16)</t>
  </si>
  <si>
    <t xml:space="preserve"> -สายเขาน้อย    กว้าง 4 ม.  ยาว 184 ม. (25/12/58)</t>
  </si>
  <si>
    <t xml:space="preserve"> -สายอ่อนนุช กว้าง 4 ม. ยาว 190 ม.  (13/5/59)</t>
  </si>
  <si>
    <t xml:space="preserve"> -สายข้างโรงไฟฟ้า กว้าง 4 ม. ยาว 190 ม.  (13/5/59)</t>
  </si>
  <si>
    <t xml:space="preserve"> -สายยินดี  กว้าง 4 ม. ยาว 150 ม.  (เพิ่มเติมฯ)</t>
  </si>
  <si>
    <t xml:space="preserve"> -สายห้วยพงษ์ กว้าง 4 ม. ยาว 150 ม.  (25/12/58)</t>
  </si>
  <si>
    <t xml:space="preserve"> -สายบ้านห้วยเหมือง กว้าง 4 ม. ยาว 185 ม.  (งบเพิ่มเติมฯ 59)</t>
  </si>
  <si>
    <t xml:space="preserve"> -สาย 4097  ม. 9,12 กว้าง 8 ม. ยาว 147 ม.  (งบเพิ่มเติมฯ 59)</t>
  </si>
  <si>
    <t>ก่อสร้างสะพาน คสล. ข้ามคลองชลประทาน ม.4,5   (25/12/58)</t>
  </si>
  <si>
    <t xml:space="preserve"> -สายต้นพิกุล กว้าง 4 ม. ยาว 700 ม.   (25/12/58)</t>
  </si>
  <si>
    <t xml:space="preserve"> -สายต้นตะบะ  2  ม.7  กว้าง 4 ม. ยาว 550 ม.  (13/5/59)</t>
  </si>
  <si>
    <t xml:space="preserve"> -สายห้วยจิก 1  ม.12  กว้าง 4 ม. ยาว 570 ม.  (13/5/59)</t>
  </si>
  <si>
    <t xml:space="preserve"> -สายโพรงจิก ม.6  กว้าง 4 ม.  ยาว  950 ม.   (งบเพิ่มเติมฯ 59)</t>
  </si>
  <si>
    <t xml:space="preserve"> -สายห้วยเนียง  ม.8  กว้าง  4  ม.  ยาว  800 ม.  (งบเพิ่มเติมฯ 59)</t>
  </si>
  <si>
    <t xml:space="preserve"> -สายหนองอ้อ  ม.9  กว้าง  4  ม.  ยาว  700  ม.  (งบเพิ่มเติมฯ 59)</t>
  </si>
  <si>
    <t xml:space="preserve"> -สาย SML ม.12  กว้าง  4 ม.  ยาว  540  ม.  (งบเพิ่มเติมฯ 59)</t>
  </si>
  <si>
    <t xml:space="preserve"> -สายห้วยจิก  ม.12  กว้าง  4 ม. ยาว  800 ม.   (งบเพิ่มเติมฯ 59)</t>
  </si>
  <si>
    <t xml:space="preserve"> -สายทับไม้ไผ่  ม.13  กว้าง  4 ม.  ยาว  1,900 ม. (งบเพิ่มเติมฯ 59)</t>
  </si>
  <si>
    <t xml:space="preserve"> -ขยายเขตระบบส่งน้ำเพื่อการเกษตร ม.7  (25/12/58)</t>
  </si>
  <si>
    <t xml:space="preserve"> -ขยายเขตระบบส่งน้ำเพื่อการเกษตร ม.12  (13/5/58)</t>
  </si>
  <si>
    <t xml:space="preserve"> -ระบบส่งน้ำเพื่อการเกษตร อบต.นาขา ม.11  (โอนงบ#7)</t>
  </si>
  <si>
    <t>จัดซื้อเครื่องเชื่อมท่อ  HDPE จำนวน 1 ชุด    (โอนงบ #4)</t>
  </si>
  <si>
    <t>จัดซื้อกล้องถ่ายรูประบบดิจิตอล  16 ล้านพิกเซล  (โอนงบ #4)</t>
  </si>
  <si>
    <t xml:space="preserve">ได้รับอนุมัติงบฯ 14 โครงการ ได้ดำเนินการ 11 โครงการ </t>
  </si>
  <si>
    <r>
      <t xml:space="preserve"> -ขยายเขตระบบส่งน้ำเพื่อการเกษตร สายวัดใหม่-ไผ่ล้อม ม.4</t>
    </r>
    <r>
      <rPr>
        <sz val="10"/>
        <color theme="1"/>
        <rFont val="TH SarabunPSK"/>
        <family val="2"/>
      </rPr>
      <t>(25/12/58)</t>
    </r>
  </si>
  <si>
    <r>
      <t xml:space="preserve"> -สายบ้านห้วยเหมือง  ม.13 กว้าง 4 ม. ยาว 2,500 ม. </t>
    </r>
    <r>
      <rPr>
        <sz val="11"/>
        <color theme="1"/>
        <rFont val="TH SarabunPSK"/>
        <family val="2"/>
      </rPr>
      <t>(งบเพิ่มเติมฯ 59)</t>
    </r>
  </si>
  <si>
    <r>
      <t xml:space="preserve"> -สายในแคมป์  ม.11,12  กว้าง  4  ม.  ยาว 640 ม.</t>
    </r>
    <r>
      <rPr>
        <sz val="11"/>
        <color theme="1"/>
        <rFont val="TH SarabunPSK"/>
        <family val="2"/>
      </rPr>
      <t xml:space="preserve"> (งบเพิ่มเติมฯ 59)</t>
    </r>
  </si>
  <si>
    <r>
      <t xml:space="preserve"> -สายหนองโหรน-ดอนโพธิ์ ม.5  กว้าง 4 ม. ยาว  1,300 ม.</t>
    </r>
    <r>
      <rPr>
        <sz val="11"/>
        <color theme="1"/>
        <rFont val="TH SarabunPSK"/>
        <family val="2"/>
      </rPr>
      <t xml:space="preserve"> (13/5/59)</t>
    </r>
  </si>
  <si>
    <r>
      <t xml:space="preserve"> -สายควนหินมุ้ย-ดอนตาผล ม.6 กว้าง 5 ม. ยาว  250 ม. </t>
    </r>
    <r>
      <rPr>
        <sz val="11"/>
        <color theme="1"/>
        <rFont val="TH SarabunPSK"/>
        <family val="2"/>
      </rPr>
      <t>(เพิ่มเติมฯ59)</t>
    </r>
  </si>
  <si>
    <r>
      <t xml:space="preserve"> -สายหนองตานาค-ดอนโพธิ์ ม.5,6 กว้าง 4 ม.ยาว 1,500ม.</t>
    </r>
    <r>
      <rPr>
        <sz val="11"/>
        <color theme="1"/>
        <rFont val="TH SarabunPSK"/>
        <family val="2"/>
      </rPr>
      <t xml:space="preserve"> (เพิ่มเติมฯ59)</t>
    </r>
  </si>
  <si>
    <r>
      <t xml:space="preserve"> -สายสะพานปลิง  ม.10  กว้าง  4  ม.  ยาว  550  ม.</t>
    </r>
    <r>
      <rPr>
        <sz val="11"/>
        <color theme="1"/>
        <rFont val="TH SarabunPSK"/>
        <family val="2"/>
      </rPr>
      <t xml:space="preserve">  (งบเพิ่มเติมฯ 59)</t>
    </r>
  </si>
  <si>
    <t>ไม่ได้ใช้งบ</t>
  </si>
  <si>
    <t xml:space="preserve">ได้รับอนุมัติงบฯ 12 โครงการ ได้ดำเนินการ 11 โครงการ </t>
  </si>
  <si>
    <t>รวมได้รับอนุมัติงบฯทั้งสิ้น 64 โครงการ ได้ดำเนินการ 58 โครงการ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</si>
</sst>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2"/>
      <color theme="1"/>
      <name val="TH SarabunIT๙"/>
      <family val="2"/>
    </font>
    <font>
      <b/>
      <sz val="15"/>
      <color theme="1"/>
      <name val="TH SarabunIT๙"/>
      <family val="2"/>
    </font>
    <font>
      <b/>
      <sz val="17"/>
      <color theme="1"/>
      <name val="TH SarabunIT๙"/>
      <family val="2"/>
    </font>
    <font>
      <sz val="13"/>
      <color theme="1"/>
      <name val="TH SarabunIT๙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0" applyFont="1"/>
    <xf numFmtId="187" fontId="3" fillId="0" borderId="0" xfId="1" applyNumberFormat="1" applyFont="1"/>
    <xf numFmtId="0" fontId="3" fillId="0" borderId="13" xfId="0" applyFont="1" applyBorder="1"/>
    <xf numFmtId="187" fontId="3" fillId="0" borderId="13" xfId="1" applyNumberFormat="1" applyFont="1" applyBorder="1"/>
    <xf numFmtId="187" fontId="3" fillId="0" borderId="13" xfId="0" applyNumberFormat="1" applyFont="1" applyBorder="1"/>
    <xf numFmtId="0" fontId="3" fillId="0" borderId="14" xfId="0" applyFont="1" applyBorder="1"/>
    <xf numFmtId="0" fontId="4" fillId="0" borderId="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" xfId="0" applyFont="1" applyBorder="1"/>
    <xf numFmtId="187" fontId="3" fillId="0" borderId="1" xfId="0" applyNumberFormat="1" applyFont="1" applyBorder="1"/>
    <xf numFmtId="0" fontId="5" fillId="0" borderId="10" xfId="0" applyFont="1" applyBorder="1" applyAlignment="1">
      <alignment horizontal="center"/>
    </xf>
    <xf numFmtId="0" fontId="4" fillId="0" borderId="0" xfId="0" applyFont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187" fontId="3" fillId="0" borderId="12" xfId="1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187" fontId="3" fillId="0" borderId="0" xfId="0" applyNumberFormat="1" applyFont="1" applyBorder="1"/>
    <xf numFmtId="0" fontId="3" fillId="0" borderId="0" xfId="0" applyFont="1" applyBorder="1"/>
    <xf numFmtId="187" fontId="3" fillId="0" borderId="14" xfId="1" applyNumberFormat="1" applyFont="1" applyBorder="1"/>
    <xf numFmtId="0" fontId="4" fillId="0" borderId="13" xfId="0" applyFont="1" applyBorder="1" applyAlignment="1">
      <alignment horizontal="center" vertical="center"/>
    </xf>
    <xf numFmtId="187" fontId="3" fillId="0" borderId="1" xfId="1" applyNumberFormat="1" applyFont="1" applyBorder="1"/>
    <xf numFmtId="43" fontId="3" fillId="0" borderId="1" xfId="1" applyFont="1" applyBorder="1"/>
    <xf numFmtId="187" fontId="3" fillId="0" borderId="13" xfId="1" applyNumberFormat="1" applyFont="1" applyBorder="1" applyAlignment="1">
      <alignment horizontal="center" vertical="center"/>
    </xf>
    <xf numFmtId="3" fontId="3" fillId="0" borderId="1" xfId="0" applyNumberFormat="1" applyFont="1" applyBorder="1"/>
    <xf numFmtId="187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87" fontId="4" fillId="2" borderId="1" xfId="0" applyNumberFormat="1" applyFont="1" applyFill="1" applyBorder="1"/>
    <xf numFmtId="43" fontId="3" fillId="2" borderId="1" xfId="0" applyNumberFormat="1" applyFont="1" applyFill="1" applyBorder="1"/>
    <xf numFmtId="0" fontId="4" fillId="2" borderId="1" xfId="0" applyFont="1" applyFill="1" applyBorder="1"/>
    <xf numFmtId="187" fontId="4" fillId="2" borderId="1" xfId="1" applyNumberFormat="1" applyFont="1" applyFill="1" applyBorder="1" applyAlignment="1">
      <alignment horizontal="center" vertical="center"/>
    </xf>
    <xf numFmtId="43" fontId="7" fillId="2" borderId="1" xfId="1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187" fontId="4" fillId="2" borderId="14" xfId="0" applyNumberFormat="1" applyFont="1" applyFill="1" applyBorder="1"/>
    <xf numFmtId="0" fontId="3" fillId="2" borderId="14" xfId="0" applyFont="1" applyFill="1" applyBorder="1"/>
    <xf numFmtId="187" fontId="8" fillId="3" borderId="1" xfId="0" applyNumberFormat="1" applyFont="1" applyFill="1" applyBorder="1" applyAlignment="1">
      <alignment horizontal="center" vertical="center"/>
    </xf>
    <xf numFmtId="187" fontId="8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0" borderId="5" xfId="0" applyFont="1" applyBorder="1"/>
    <xf numFmtId="0" fontId="3" fillId="0" borderId="7" xfId="0" applyFont="1" applyBorder="1"/>
    <xf numFmtId="0" fontId="3" fillId="0" borderId="5" xfId="0" applyFont="1" applyBorder="1"/>
    <xf numFmtId="0" fontId="4" fillId="0" borderId="14" xfId="0" applyFont="1" applyBorder="1" applyAlignment="1">
      <alignment horizontal="center" vertical="center"/>
    </xf>
    <xf numFmtId="43" fontId="10" fillId="3" borderId="1" xfId="0" applyNumberFormat="1" applyFont="1" applyFill="1" applyBorder="1"/>
    <xf numFmtId="0" fontId="2" fillId="0" borderId="1" xfId="0" applyFont="1" applyBorder="1"/>
    <xf numFmtId="0" fontId="11" fillId="0" borderId="0" xfId="0" applyFont="1"/>
    <xf numFmtId="0" fontId="10" fillId="0" borderId="1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87" fontId="10" fillId="0" borderId="1" xfId="1" applyNumberFormat="1" applyFont="1" applyBorder="1" applyAlignment="1">
      <alignment horizontal="center"/>
    </xf>
    <xf numFmtId="187" fontId="10" fillId="4" borderId="1" xfId="1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/>
    </xf>
    <xf numFmtId="187" fontId="11" fillId="0" borderId="1" xfId="1" applyNumberFormat="1" applyFont="1" applyBorder="1" applyAlignment="1">
      <alignment horizontal="center"/>
    </xf>
    <xf numFmtId="187" fontId="11" fillId="4" borderId="14" xfId="1" applyNumberFormat="1" applyFont="1" applyFill="1" applyBorder="1" applyAlignment="1">
      <alignment horizontal="center"/>
    </xf>
    <xf numFmtId="43" fontId="11" fillId="2" borderId="14" xfId="1" applyFont="1" applyFill="1" applyBorder="1" applyAlignment="1">
      <alignment horizontal="center" vertical="center"/>
    </xf>
    <xf numFmtId="0" fontId="11" fillId="0" borderId="1" xfId="0" applyFont="1" applyBorder="1"/>
    <xf numFmtId="43" fontId="10" fillId="4" borderId="4" xfId="1" applyFont="1" applyFill="1" applyBorder="1" applyAlignment="1">
      <alignment horizontal="center" vertical="center"/>
    </xf>
    <xf numFmtId="187" fontId="10" fillId="4" borderId="14" xfId="1" applyNumberFormat="1" applyFont="1" applyFill="1" applyBorder="1" applyAlignment="1">
      <alignment horizontal="center"/>
    </xf>
    <xf numFmtId="43" fontId="10" fillId="2" borderId="14" xfId="1" applyFont="1" applyFill="1" applyBorder="1" applyAlignment="1">
      <alignment horizontal="center" vertical="center"/>
    </xf>
    <xf numFmtId="0" fontId="11" fillId="4" borderId="1" xfId="0" applyFont="1" applyFill="1" applyBorder="1"/>
    <xf numFmtId="0" fontId="11" fillId="0" borderId="12" xfId="0" applyFont="1" applyBorder="1"/>
    <xf numFmtId="0" fontId="11" fillId="0" borderId="2" xfId="0" applyFont="1" applyBorder="1" applyAlignment="1">
      <alignment horizontal="center"/>
    </xf>
    <xf numFmtId="0" fontId="11" fillId="0" borderId="15" xfId="0" applyFont="1" applyBorder="1"/>
    <xf numFmtId="187" fontId="11" fillId="0" borderId="2" xfId="1" applyNumberFormat="1" applyFont="1" applyBorder="1"/>
    <xf numFmtId="187" fontId="11" fillId="0" borderId="1" xfId="1" applyNumberFormat="1" applyFont="1" applyBorder="1"/>
    <xf numFmtId="187" fontId="11" fillId="4" borderId="1" xfId="1" applyNumberFormat="1" applyFont="1" applyFill="1" applyBorder="1"/>
    <xf numFmtId="187" fontId="11" fillId="2" borderId="1" xfId="1" applyNumberFormat="1" applyFont="1" applyFill="1" applyBorder="1"/>
    <xf numFmtId="0" fontId="11" fillId="0" borderId="13" xfId="0" applyFont="1" applyBorder="1"/>
    <xf numFmtId="187" fontId="10" fillId="4" borderId="4" xfId="1" applyNumberFormat="1" applyFont="1" applyFill="1" applyBorder="1" applyAlignment="1">
      <alignment horizontal="center" vertical="center"/>
    </xf>
    <xf numFmtId="187" fontId="10" fillId="2" borderId="1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87" fontId="11" fillId="0" borderId="4" xfId="1" applyNumberFormat="1" applyFont="1" applyBorder="1"/>
    <xf numFmtId="187" fontId="11" fillId="0" borderId="12" xfId="1" applyNumberFormat="1" applyFont="1" applyBorder="1"/>
    <xf numFmtId="187" fontId="11" fillId="4" borderId="13" xfId="1" applyNumberFormat="1" applyFont="1" applyFill="1" applyBorder="1"/>
    <xf numFmtId="187" fontId="11" fillId="2" borderId="13" xfId="1" applyNumberFormat="1" applyFont="1" applyFill="1" applyBorder="1"/>
    <xf numFmtId="0" fontId="11" fillId="0" borderId="14" xfId="0" applyFont="1" applyBorder="1"/>
    <xf numFmtId="187" fontId="11" fillId="4" borderId="1" xfId="1" applyNumberFormat="1" applyFont="1" applyFill="1" applyBorder="1" applyAlignment="1">
      <alignment horizontal="center"/>
    </xf>
    <xf numFmtId="43" fontId="11" fillId="2" borderId="1" xfId="1" applyNumberFormat="1" applyFont="1" applyFill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87" fontId="11" fillId="0" borderId="0" xfId="1" applyNumberFormat="1" applyFont="1" applyBorder="1"/>
    <xf numFmtId="43" fontId="11" fillId="0" borderId="2" xfId="1" applyFont="1" applyBorder="1"/>
    <xf numFmtId="43" fontId="10" fillId="4" borderId="4" xfId="1" applyFont="1" applyFill="1" applyBorder="1"/>
    <xf numFmtId="187" fontId="10" fillId="4" borderId="12" xfId="1" applyNumberFormat="1" applyFont="1" applyFill="1" applyBorder="1"/>
    <xf numFmtId="43" fontId="10" fillId="4" borderId="12" xfId="1" applyFont="1" applyFill="1" applyBorder="1"/>
    <xf numFmtId="187" fontId="10" fillId="4" borderId="1" xfId="1" applyNumberFormat="1" applyFont="1" applyFill="1" applyBorder="1"/>
    <xf numFmtId="43" fontId="10" fillId="2" borderId="12" xfId="1" applyFont="1" applyFill="1" applyBorder="1"/>
    <xf numFmtId="0" fontId="11" fillId="0" borderId="3" xfId="0" applyFont="1" applyBorder="1"/>
    <xf numFmtId="43" fontId="11" fillId="0" borderId="1" xfId="1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/>
    <xf numFmtId="43" fontId="11" fillId="0" borderId="7" xfId="1" applyFont="1" applyBorder="1"/>
    <xf numFmtId="187" fontId="11" fillId="0" borderId="13" xfId="1" applyNumberFormat="1" applyFont="1" applyBorder="1"/>
    <xf numFmtId="187" fontId="11" fillId="4" borderId="12" xfId="1" applyNumberFormat="1" applyFont="1" applyFill="1" applyBorder="1"/>
    <xf numFmtId="43" fontId="11" fillId="0" borderId="14" xfId="1" applyFont="1" applyBorder="1"/>
    <xf numFmtId="187" fontId="11" fillId="0" borderId="13" xfId="1" applyNumberFormat="1" applyFont="1" applyBorder="1" applyAlignment="1">
      <alignment horizontal="center" vertical="center"/>
    </xf>
    <xf numFmtId="187" fontId="11" fillId="4" borderId="14" xfId="1" applyNumberFormat="1" applyFont="1" applyFill="1" applyBorder="1"/>
    <xf numFmtId="187" fontId="11" fillId="0" borderId="8" xfId="1" applyNumberFormat="1" applyFont="1" applyBorder="1"/>
    <xf numFmtId="187" fontId="11" fillId="0" borderId="3" xfId="1" applyNumberFormat="1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11" fillId="0" borderId="11" xfId="0" applyFont="1" applyBorder="1"/>
    <xf numFmtId="187" fontId="11" fillId="0" borderId="11" xfId="1" applyNumberFormat="1" applyFont="1" applyBorder="1"/>
    <xf numFmtId="187" fontId="11" fillId="0" borderId="14" xfId="1" applyNumberFormat="1" applyFont="1" applyBorder="1"/>
    <xf numFmtId="187" fontId="11" fillId="0" borderId="14" xfId="1" applyNumberFormat="1" applyFont="1" applyBorder="1" applyAlignment="1">
      <alignment horizontal="center" vertical="center"/>
    </xf>
    <xf numFmtId="187" fontId="11" fillId="2" borderId="14" xfId="1" applyNumberFormat="1" applyFont="1" applyFill="1" applyBorder="1"/>
    <xf numFmtId="0" fontId="11" fillId="0" borderId="0" xfId="0" applyFont="1" applyAlignment="1">
      <alignment horizontal="center"/>
    </xf>
    <xf numFmtId="187" fontId="11" fillId="0" borderId="0" xfId="1" applyNumberFormat="1" applyFont="1"/>
    <xf numFmtId="187" fontId="10" fillId="0" borderId="12" xfId="1" applyNumberFormat="1" applyFont="1" applyBorder="1" applyAlignment="1">
      <alignment horizontal="center"/>
    </xf>
    <xf numFmtId="187" fontId="10" fillId="4" borderId="12" xfId="1" applyNumberFormat="1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/>
    <xf numFmtId="188" fontId="11" fillId="0" borderId="6" xfId="1" applyNumberFormat="1" applyFont="1" applyBorder="1"/>
    <xf numFmtId="188" fontId="11" fillId="0" borderId="12" xfId="1" applyNumberFormat="1" applyFont="1" applyBorder="1"/>
    <xf numFmtId="187" fontId="11" fillId="2" borderId="12" xfId="1" applyNumberFormat="1" applyFont="1" applyFill="1" applyBorder="1"/>
    <xf numFmtId="187" fontId="11" fillId="0" borderId="6" xfId="1" applyNumberFormat="1" applyFont="1" applyBorder="1"/>
    <xf numFmtId="187" fontId="11" fillId="4" borderId="14" xfId="1" applyNumberFormat="1" applyFont="1" applyFill="1" applyBorder="1" applyAlignment="1">
      <alignment horizontal="center" vertical="center"/>
    </xf>
    <xf numFmtId="187" fontId="11" fillId="4" borderId="6" xfId="1" applyNumberFormat="1" applyFont="1" applyFill="1" applyBorder="1"/>
    <xf numFmtId="187" fontId="11" fillId="2" borderId="6" xfId="1" applyNumberFormat="1" applyFont="1" applyFill="1" applyBorder="1"/>
    <xf numFmtId="187" fontId="11" fillId="4" borderId="11" xfId="1" applyNumberFormat="1" applyFont="1" applyFill="1" applyBorder="1"/>
    <xf numFmtId="187" fontId="11" fillId="2" borderId="11" xfId="1" applyNumberFormat="1" applyFont="1" applyFill="1" applyBorder="1"/>
    <xf numFmtId="187" fontId="11" fillId="4" borderId="8" xfId="1" applyNumberFormat="1" applyFont="1" applyFill="1" applyBorder="1"/>
    <xf numFmtId="187" fontId="11" fillId="2" borderId="8" xfId="1" applyNumberFormat="1" applyFont="1" applyFill="1" applyBorder="1"/>
    <xf numFmtId="0" fontId="11" fillId="2" borderId="6" xfId="0" applyFont="1" applyFill="1" applyBorder="1"/>
    <xf numFmtId="187" fontId="11" fillId="0" borderId="0" xfId="1" applyNumberFormat="1" applyFont="1" applyBorder="1" applyAlignment="1">
      <alignment horizontal="center" vertical="center"/>
    </xf>
    <xf numFmtId="187" fontId="11" fillId="0" borderId="0" xfId="1" applyNumberFormat="1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187" fontId="11" fillId="0" borderId="10" xfId="1" applyNumberFormat="1" applyFont="1" applyBorder="1" applyAlignment="1">
      <alignment horizontal="center" vertical="center"/>
    </xf>
    <xf numFmtId="187" fontId="11" fillId="0" borderId="10" xfId="1" applyNumberFormat="1" applyFont="1" applyBorder="1"/>
    <xf numFmtId="187" fontId="11" fillId="0" borderId="10" xfId="1" applyNumberFormat="1" applyFont="1" applyFill="1" applyBorder="1"/>
    <xf numFmtId="0" fontId="11" fillId="2" borderId="12" xfId="0" applyFont="1" applyFill="1" applyBorder="1"/>
    <xf numFmtId="187" fontId="11" fillId="4" borderId="13" xfId="1" applyNumberFormat="1" applyFont="1" applyFill="1" applyBorder="1" applyAlignment="1">
      <alignment horizontal="center" vertical="center"/>
    </xf>
    <xf numFmtId="43" fontId="11" fillId="2" borderId="12" xfId="1" applyNumberFormat="1" applyFont="1" applyFill="1" applyBorder="1"/>
    <xf numFmtId="43" fontId="10" fillId="2" borderId="1" xfId="1" applyNumberFormat="1" applyFont="1" applyFill="1" applyBorder="1"/>
    <xf numFmtId="0" fontId="11" fillId="4" borderId="14" xfId="0" applyFont="1" applyFill="1" applyBorder="1"/>
    <xf numFmtId="187" fontId="10" fillId="4" borderId="1" xfId="0" applyNumberFormat="1" applyFont="1" applyFill="1" applyBorder="1"/>
    <xf numFmtId="187" fontId="10" fillId="2" borderId="1" xfId="1" applyNumberFormat="1" applyFont="1" applyFill="1" applyBorder="1"/>
    <xf numFmtId="187" fontId="10" fillId="3" borderId="1" xfId="0" applyNumberFormat="1" applyFont="1" applyFill="1" applyBorder="1"/>
    <xf numFmtId="187" fontId="10" fillId="3" borderId="1" xfId="1" applyNumberFormat="1" applyFont="1" applyFill="1" applyBorder="1"/>
    <xf numFmtId="43" fontId="10" fillId="3" borderId="1" xfId="1" applyNumberFormat="1" applyFont="1" applyFill="1" applyBorder="1"/>
    <xf numFmtId="0" fontId="10" fillId="3" borderId="1" xfId="0" applyFont="1" applyFill="1" applyBorder="1"/>
    <xf numFmtId="0" fontId="10" fillId="0" borderId="0" xfId="0" applyFont="1"/>
    <xf numFmtId="0" fontId="2" fillId="4" borderId="1" xfId="0" applyFont="1" applyFill="1" applyBorder="1"/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187" fontId="10" fillId="0" borderId="4" xfId="1" applyNumberFormat="1" applyFont="1" applyBorder="1" applyAlignment="1">
      <alignment horizontal="center" vertical="center"/>
    </xf>
    <xf numFmtId="187" fontId="10" fillId="0" borderId="5" xfId="1" applyNumberFormat="1" applyFont="1" applyBorder="1" applyAlignment="1">
      <alignment horizontal="center" vertical="center"/>
    </xf>
    <xf numFmtId="187" fontId="10" fillId="0" borderId="6" xfId="1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87" fontId="11" fillId="2" borderId="1" xfId="1" applyNumberFormat="1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topLeftCell="A108" zoomScale="110" zoomScaleNormal="110" zoomScaleSheetLayoutView="100" workbookViewId="0">
      <selection activeCell="C105" sqref="C105"/>
    </sheetView>
  </sheetViews>
  <sheetFormatPr defaultColWidth="12.625" defaultRowHeight="18.75"/>
  <cols>
    <col min="1" max="1" width="20.125" style="47" customWidth="1"/>
    <col min="2" max="2" width="3.125" style="112" customWidth="1"/>
    <col min="3" max="3" width="44.375" style="47" customWidth="1"/>
    <col min="4" max="4" width="9.5" style="47" customWidth="1"/>
    <col min="5" max="5" width="11" style="113" customWidth="1"/>
    <col min="6" max="6" width="10.125" style="113" customWidth="1"/>
    <col min="7" max="7" width="12.875" style="113" customWidth="1"/>
    <col min="8" max="8" width="14.5" style="47" customWidth="1"/>
    <col min="9" max="9" width="9.375" style="47" customWidth="1"/>
    <col min="10" max="16384" width="12.625" style="47"/>
  </cols>
  <sheetData>
    <row r="1" spans="1:9">
      <c r="A1" s="170" t="s">
        <v>189</v>
      </c>
      <c r="B1" s="170"/>
      <c r="C1" s="170"/>
      <c r="D1" s="170"/>
      <c r="E1" s="170"/>
      <c r="F1" s="170"/>
      <c r="G1" s="170"/>
      <c r="H1" s="170"/>
      <c r="I1" s="170"/>
    </row>
    <row r="2" spans="1:9">
      <c r="A2" s="48"/>
      <c r="B2" s="48"/>
      <c r="C2" s="48"/>
      <c r="D2" s="48"/>
      <c r="E2" s="48"/>
      <c r="F2" s="48"/>
      <c r="G2" s="48"/>
      <c r="H2" s="48"/>
      <c r="I2" s="48"/>
    </row>
    <row r="3" spans="1:9">
      <c r="A3" s="152" t="s">
        <v>0</v>
      </c>
      <c r="B3" s="155" t="s">
        <v>1</v>
      </c>
      <c r="C3" s="156"/>
      <c r="D3" s="166" t="s">
        <v>46</v>
      </c>
      <c r="E3" s="167"/>
      <c r="F3" s="167"/>
      <c r="G3" s="168"/>
      <c r="H3" s="163" t="s">
        <v>77</v>
      </c>
      <c r="I3" s="171" t="s">
        <v>82</v>
      </c>
    </row>
    <row r="4" spans="1:9">
      <c r="A4" s="153"/>
      <c r="B4" s="161"/>
      <c r="C4" s="162"/>
      <c r="D4" s="49" t="s">
        <v>47</v>
      </c>
      <c r="E4" s="50" t="s">
        <v>44</v>
      </c>
      <c r="F4" s="50" t="s">
        <v>45</v>
      </c>
      <c r="G4" s="51" t="s">
        <v>79</v>
      </c>
      <c r="H4" s="165"/>
      <c r="I4" s="173"/>
    </row>
    <row r="5" spans="1:9">
      <c r="A5" s="52" t="s">
        <v>190</v>
      </c>
      <c r="B5" s="53"/>
      <c r="C5" s="54" t="s">
        <v>78</v>
      </c>
      <c r="D5" s="55">
        <v>0</v>
      </c>
      <c r="E5" s="56">
        <v>0</v>
      </c>
      <c r="F5" s="56">
        <v>0</v>
      </c>
      <c r="G5" s="57">
        <v>0</v>
      </c>
      <c r="H5" s="58">
        <v>0</v>
      </c>
      <c r="I5" s="46"/>
    </row>
    <row r="6" spans="1:9">
      <c r="A6" s="52" t="s">
        <v>191</v>
      </c>
      <c r="B6" s="150" t="s">
        <v>193</v>
      </c>
      <c r="C6" s="151"/>
      <c r="D6" s="60">
        <v>0</v>
      </c>
      <c r="E6" s="51">
        <v>0</v>
      </c>
      <c r="F6" s="51">
        <v>0</v>
      </c>
      <c r="G6" s="61">
        <v>0</v>
      </c>
      <c r="H6" s="62">
        <v>0</v>
      </c>
      <c r="I6" s="149"/>
    </row>
    <row r="7" spans="1:9">
      <c r="A7" s="64" t="s">
        <v>3</v>
      </c>
      <c r="B7" s="65">
        <v>1</v>
      </c>
      <c r="C7" s="66" t="s">
        <v>11</v>
      </c>
      <c r="D7" s="67">
        <v>8691300</v>
      </c>
      <c r="E7" s="68">
        <v>0</v>
      </c>
      <c r="F7" s="68">
        <v>0</v>
      </c>
      <c r="G7" s="69">
        <f t="shared" ref="G7:G19" si="0">SUM(D7:F7)</f>
        <v>8691300</v>
      </c>
      <c r="H7" s="70">
        <v>8665900</v>
      </c>
      <c r="I7" s="46"/>
    </row>
    <row r="8" spans="1:9">
      <c r="A8" s="71" t="s">
        <v>4</v>
      </c>
      <c r="B8" s="65">
        <v>2</v>
      </c>
      <c r="C8" s="66" t="s">
        <v>12</v>
      </c>
      <c r="D8" s="67">
        <v>924000</v>
      </c>
      <c r="E8" s="68">
        <v>0</v>
      </c>
      <c r="F8" s="68">
        <v>0</v>
      </c>
      <c r="G8" s="69">
        <f t="shared" si="0"/>
        <v>924000</v>
      </c>
      <c r="H8" s="70">
        <v>1081600</v>
      </c>
      <c r="I8" s="46" t="s">
        <v>192</v>
      </c>
    </row>
    <row r="9" spans="1:9">
      <c r="A9" s="71"/>
      <c r="B9" s="65">
        <v>3</v>
      </c>
      <c r="C9" s="66" t="s">
        <v>13</v>
      </c>
      <c r="D9" s="67">
        <v>0</v>
      </c>
      <c r="E9" s="68">
        <v>48000</v>
      </c>
      <c r="F9" s="68">
        <v>0</v>
      </c>
      <c r="G9" s="69">
        <f t="shared" si="0"/>
        <v>48000</v>
      </c>
      <c r="H9" s="70">
        <v>48000</v>
      </c>
      <c r="I9" s="46"/>
    </row>
    <row r="10" spans="1:9">
      <c r="A10" s="71"/>
      <c r="B10" s="65">
        <v>4</v>
      </c>
      <c r="C10" s="66" t="s">
        <v>194</v>
      </c>
      <c r="D10" s="67">
        <v>0</v>
      </c>
      <c r="E10" s="68">
        <v>10000</v>
      </c>
      <c r="F10" s="68">
        <v>0</v>
      </c>
      <c r="G10" s="69">
        <f t="shared" si="0"/>
        <v>10000</v>
      </c>
      <c r="H10" s="70">
        <v>10000</v>
      </c>
      <c r="I10" s="46"/>
    </row>
    <row r="11" spans="1:9">
      <c r="A11" s="71"/>
      <c r="B11" s="65">
        <v>5</v>
      </c>
      <c r="C11" s="66" t="s">
        <v>14</v>
      </c>
      <c r="D11" s="67">
        <v>0</v>
      </c>
      <c r="E11" s="68">
        <v>15000</v>
      </c>
      <c r="F11" s="68">
        <v>0</v>
      </c>
      <c r="G11" s="69">
        <f t="shared" si="0"/>
        <v>15000</v>
      </c>
      <c r="H11" s="70">
        <v>14700</v>
      </c>
      <c r="I11" s="46"/>
    </row>
    <row r="12" spans="1:9">
      <c r="A12" s="71"/>
      <c r="B12" s="65">
        <v>6</v>
      </c>
      <c r="C12" s="66" t="s">
        <v>15</v>
      </c>
      <c r="D12" s="67">
        <v>0</v>
      </c>
      <c r="E12" s="68">
        <v>55000</v>
      </c>
      <c r="F12" s="68">
        <v>0</v>
      </c>
      <c r="G12" s="69">
        <f t="shared" si="0"/>
        <v>55000</v>
      </c>
      <c r="H12" s="70">
        <v>54000</v>
      </c>
      <c r="I12" s="46"/>
    </row>
    <row r="13" spans="1:9">
      <c r="A13" s="71"/>
      <c r="B13" s="65">
        <v>7</v>
      </c>
      <c r="C13" s="66" t="s">
        <v>16</v>
      </c>
      <c r="D13" s="67">
        <v>0</v>
      </c>
      <c r="E13" s="68">
        <v>170000</v>
      </c>
      <c r="F13" s="68">
        <v>0</v>
      </c>
      <c r="G13" s="69">
        <f t="shared" si="0"/>
        <v>170000</v>
      </c>
      <c r="H13" s="70">
        <v>147332</v>
      </c>
      <c r="I13" s="46"/>
    </row>
    <row r="14" spans="1:9">
      <c r="A14" s="71"/>
      <c r="B14" s="65">
        <v>8</v>
      </c>
      <c r="C14" s="66" t="s">
        <v>17</v>
      </c>
      <c r="D14" s="67">
        <v>0</v>
      </c>
      <c r="E14" s="68">
        <v>195000</v>
      </c>
      <c r="F14" s="68">
        <v>0</v>
      </c>
      <c r="G14" s="69">
        <f t="shared" si="0"/>
        <v>195000</v>
      </c>
      <c r="H14" s="70">
        <v>90000</v>
      </c>
      <c r="I14" s="46"/>
    </row>
    <row r="15" spans="1:9">
      <c r="A15" s="71"/>
      <c r="B15" s="65">
        <v>9</v>
      </c>
      <c r="C15" s="66" t="s">
        <v>18</v>
      </c>
      <c r="D15" s="67">
        <v>0</v>
      </c>
      <c r="E15" s="68">
        <v>150300</v>
      </c>
      <c r="F15" s="68">
        <v>0</v>
      </c>
      <c r="G15" s="69">
        <f t="shared" si="0"/>
        <v>150300</v>
      </c>
      <c r="H15" s="70">
        <v>144000</v>
      </c>
      <c r="I15" s="46"/>
    </row>
    <row r="16" spans="1:9">
      <c r="A16" s="71"/>
      <c r="B16" s="65">
        <v>10</v>
      </c>
      <c r="C16" s="66" t="s">
        <v>21</v>
      </c>
      <c r="D16" s="67">
        <v>0</v>
      </c>
      <c r="E16" s="68">
        <v>30000</v>
      </c>
      <c r="F16" s="68">
        <v>0</v>
      </c>
      <c r="G16" s="69">
        <f t="shared" si="0"/>
        <v>30000</v>
      </c>
      <c r="H16" s="70">
        <v>15960</v>
      </c>
      <c r="I16" s="46"/>
    </row>
    <row r="17" spans="1:9">
      <c r="A17" s="71"/>
      <c r="B17" s="65">
        <v>11</v>
      </c>
      <c r="C17" s="66" t="s">
        <v>22</v>
      </c>
      <c r="D17" s="67">
        <v>0</v>
      </c>
      <c r="E17" s="68">
        <v>200000</v>
      </c>
      <c r="F17" s="68">
        <v>0</v>
      </c>
      <c r="G17" s="69">
        <f t="shared" si="0"/>
        <v>200000</v>
      </c>
      <c r="H17" s="70">
        <v>28225</v>
      </c>
      <c r="I17" s="46"/>
    </row>
    <row r="18" spans="1:9">
      <c r="A18" s="71"/>
      <c r="B18" s="65">
        <v>12</v>
      </c>
      <c r="C18" s="66" t="s">
        <v>19</v>
      </c>
      <c r="D18" s="67">
        <v>0</v>
      </c>
      <c r="E18" s="68">
        <v>10000</v>
      </c>
      <c r="F18" s="68">
        <v>0</v>
      </c>
      <c r="G18" s="69">
        <f t="shared" si="0"/>
        <v>10000</v>
      </c>
      <c r="H18" s="70">
        <v>0</v>
      </c>
      <c r="I18" s="46" t="s">
        <v>176</v>
      </c>
    </row>
    <row r="19" spans="1:9">
      <c r="A19" s="71"/>
      <c r="B19" s="65">
        <v>13</v>
      </c>
      <c r="C19" s="66" t="s">
        <v>20</v>
      </c>
      <c r="D19" s="67">
        <v>0</v>
      </c>
      <c r="E19" s="68">
        <v>20000</v>
      </c>
      <c r="F19" s="68">
        <v>0</v>
      </c>
      <c r="G19" s="69">
        <f t="shared" si="0"/>
        <v>20000</v>
      </c>
      <c r="H19" s="70">
        <v>0</v>
      </c>
      <c r="I19" s="46" t="s">
        <v>176</v>
      </c>
    </row>
    <row r="20" spans="1:9">
      <c r="A20" s="71"/>
      <c r="B20" s="150" t="s">
        <v>195</v>
      </c>
      <c r="C20" s="151"/>
      <c r="D20" s="72">
        <f t="shared" ref="D20:H20" si="1">SUM(D7:D19)</f>
        <v>9615300</v>
      </c>
      <c r="E20" s="51">
        <f t="shared" si="1"/>
        <v>903300</v>
      </c>
      <c r="F20" s="51">
        <f t="shared" si="1"/>
        <v>0</v>
      </c>
      <c r="G20" s="51">
        <f t="shared" si="1"/>
        <v>10518600</v>
      </c>
      <c r="H20" s="73">
        <f t="shared" si="1"/>
        <v>10299717</v>
      </c>
      <c r="I20" s="149"/>
    </row>
    <row r="21" spans="1:9">
      <c r="A21" s="64" t="s">
        <v>5</v>
      </c>
      <c r="B21" s="74">
        <v>1</v>
      </c>
      <c r="C21" s="75" t="s">
        <v>23</v>
      </c>
      <c r="D21" s="76">
        <v>0</v>
      </c>
      <c r="E21" s="77">
        <v>10000</v>
      </c>
      <c r="F21" s="77">
        <v>0</v>
      </c>
      <c r="G21" s="78">
        <f t="shared" ref="G21:G28" si="2">SUM(D21:F21)</f>
        <v>10000</v>
      </c>
      <c r="H21" s="79">
        <v>6450</v>
      </c>
      <c r="I21" s="46"/>
    </row>
    <row r="22" spans="1:9">
      <c r="A22" s="80" t="s">
        <v>6</v>
      </c>
      <c r="B22" s="150" t="s">
        <v>196</v>
      </c>
      <c r="C22" s="151"/>
      <c r="D22" s="60">
        <v>0</v>
      </c>
      <c r="E22" s="51">
        <f>SUM(E21)</f>
        <v>10000</v>
      </c>
      <c r="F22" s="51">
        <v>0</v>
      </c>
      <c r="G22" s="51">
        <f t="shared" si="2"/>
        <v>10000</v>
      </c>
      <c r="H22" s="73">
        <f>SUM(H21)</f>
        <v>6450</v>
      </c>
      <c r="I22" s="149"/>
    </row>
    <row r="23" spans="1:9">
      <c r="A23" s="64" t="s">
        <v>7</v>
      </c>
      <c r="B23" s="65">
        <v>1</v>
      </c>
      <c r="C23" s="66" t="s">
        <v>24</v>
      </c>
      <c r="D23" s="67">
        <v>0</v>
      </c>
      <c r="E23" s="68">
        <v>100000</v>
      </c>
      <c r="F23" s="68">
        <v>0</v>
      </c>
      <c r="G23" s="69">
        <f t="shared" si="2"/>
        <v>100000</v>
      </c>
      <c r="H23" s="70">
        <v>88000</v>
      </c>
      <c r="I23" s="46"/>
    </row>
    <row r="24" spans="1:9">
      <c r="A24" s="71" t="s">
        <v>8</v>
      </c>
      <c r="B24" s="65">
        <v>2</v>
      </c>
      <c r="C24" s="66" t="s">
        <v>25</v>
      </c>
      <c r="D24" s="67">
        <v>0</v>
      </c>
      <c r="E24" s="68">
        <v>2387200</v>
      </c>
      <c r="F24" s="68">
        <v>0</v>
      </c>
      <c r="G24" s="78">
        <f t="shared" si="2"/>
        <v>2387200</v>
      </c>
      <c r="H24" s="70">
        <v>2371200</v>
      </c>
      <c r="I24" s="46"/>
    </row>
    <row r="25" spans="1:9">
      <c r="A25" s="71"/>
      <c r="B25" s="65">
        <v>3</v>
      </c>
      <c r="C25" s="66" t="s">
        <v>26</v>
      </c>
      <c r="D25" s="67">
        <v>0</v>
      </c>
      <c r="E25" s="68">
        <v>1112096</v>
      </c>
      <c r="F25" s="68">
        <v>0</v>
      </c>
      <c r="G25" s="81">
        <f t="shared" si="2"/>
        <v>1112096</v>
      </c>
      <c r="H25" s="82">
        <v>958598.02</v>
      </c>
      <c r="I25" s="46"/>
    </row>
    <row r="26" spans="1:9">
      <c r="A26" s="71"/>
      <c r="B26" s="65">
        <v>4</v>
      </c>
      <c r="C26" s="66" t="s">
        <v>27</v>
      </c>
      <c r="D26" s="67">
        <v>0</v>
      </c>
      <c r="E26" s="68">
        <v>10000</v>
      </c>
      <c r="F26" s="68">
        <v>0</v>
      </c>
      <c r="G26" s="69">
        <f t="shared" si="2"/>
        <v>10000</v>
      </c>
      <c r="H26" s="70">
        <v>0</v>
      </c>
      <c r="I26" s="46" t="s">
        <v>176</v>
      </c>
    </row>
    <row r="27" spans="1:9" ht="21" customHeight="1">
      <c r="A27" s="71"/>
      <c r="B27" s="65">
        <v>5</v>
      </c>
      <c r="C27" s="66" t="s">
        <v>28</v>
      </c>
      <c r="D27" s="67">
        <v>0</v>
      </c>
      <c r="E27" s="68">
        <v>120000</v>
      </c>
      <c r="F27" s="68">
        <v>0</v>
      </c>
      <c r="G27" s="78">
        <f t="shared" si="2"/>
        <v>120000</v>
      </c>
      <c r="H27" s="70">
        <v>120000</v>
      </c>
      <c r="I27" s="46"/>
    </row>
    <row r="28" spans="1:9" ht="21" customHeight="1">
      <c r="A28" s="80"/>
      <c r="B28" s="65">
        <v>6</v>
      </c>
      <c r="C28" s="66" t="s">
        <v>29</v>
      </c>
      <c r="D28" s="67">
        <v>0</v>
      </c>
      <c r="E28" s="68">
        <v>10000</v>
      </c>
      <c r="F28" s="68">
        <v>0</v>
      </c>
      <c r="G28" s="51">
        <f t="shared" si="2"/>
        <v>10000</v>
      </c>
      <c r="H28" s="70">
        <v>0</v>
      </c>
      <c r="I28" s="46" t="s">
        <v>176</v>
      </c>
    </row>
    <row r="29" spans="1:9" ht="21" customHeight="1">
      <c r="A29" s="83"/>
      <c r="B29" s="84"/>
      <c r="C29" s="83"/>
      <c r="D29" s="83"/>
      <c r="E29" s="85"/>
      <c r="F29" s="85"/>
      <c r="G29" s="85"/>
      <c r="H29" s="83"/>
    </row>
    <row r="30" spans="1:9" ht="21" customHeight="1">
      <c r="A30" s="83"/>
      <c r="B30" s="84"/>
      <c r="C30" s="83"/>
      <c r="D30" s="83"/>
      <c r="E30" s="85"/>
      <c r="F30" s="85"/>
      <c r="G30" s="85"/>
      <c r="H30" s="83"/>
    </row>
    <row r="31" spans="1:9">
      <c r="A31" s="152" t="s">
        <v>0</v>
      </c>
      <c r="B31" s="155" t="s">
        <v>1</v>
      </c>
      <c r="C31" s="156"/>
      <c r="D31" s="166" t="s">
        <v>46</v>
      </c>
      <c r="E31" s="167"/>
      <c r="F31" s="167"/>
      <c r="G31" s="168"/>
      <c r="H31" s="163" t="s">
        <v>77</v>
      </c>
      <c r="I31" s="171" t="s">
        <v>82</v>
      </c>
    </row>
    <row r="32" spans="1:9">
      <c r="A32" s="153"/>
      <c r="B32" s="161"/>
      <c r="C32" s="162"/>
      <c r="D32" s="49" t="s">
        <v>47</v>
      </c>
      <c r="E32" s="50" t="s">
        <v>44</v>
      </c>
      <c r="F32" s="50" t="s">
        <v>45</v>
      </c>
      <c r="G32" s="51" t="s">
        <v>79</v>
      </c>
      <c r="H32" s="165"/>
      <c r="I32" s="173"/>
    </row>
    <row r="33" spans="1:9">
      <c r="A33" s="64" t="s">
        <v>7</v>
      </c>
      <c r="B33" s="65">
        <v>7</v>
      </c>
      <c r="C33" s="66" t="s">
        <v>30</v>
      </c>
      <c r="D33" s="86">
        <v>0</v>
      </c>
      <c r="E33" s="68">
        <v>300000</v>
      </c>
      <c r="F33" s="68">
        <v>0</v>
      </c>
      <c r="G33" s="69">
        <f t="shared" ref="G33:G43" si="3">SUM(D33:F33)</f>
        <v>300000</v>
      </c>
      <c r="H33" s="70">
        <v>300000</v>
      </c>
      <c r="I33" s="59"/>
    </row>
    <row r="34" spans="1:9">
      <c r="A34" s="71" t="s">
        <v>8</v>
      </c>
      <c r="B34" s="65">
        <v>8</v>
      </c>
      <c r="C34" s="66" t="s">
        <v>9</v>
      </c>
      <c r="D34" s="86">
        <v>0</v>
      </c>
      <c r="E34" s="68">
        <v>200000</v>
      </c>
      <c r="F34" s="68">
        <v>0</v>
      </c>
      <c r="G34" s="69">
        <f t="shared" si="3"/>
        <v>200000</v>
      </c>
      <c r="H34" s="70">
        <v>0</v>
      </c>
      <c r="I34" s="46" t="s">
        <v>102</v>
      </c>
    </row>
    <row r="35" spans="1:9">
      <c r="A35" s="71"/>
      <c r="B35" s="65">
        <v>9</v>
      </c>
      <c r="C35" s="66" t="s">
        <v>200</v>
      </c>
      <c r="D35" s="86">
        <v>0</v>
      </c>
      <c r="E35" s="68">
        <v>45000</v>
      </c>
      <c r="F35" s="68">
        <v>0</v>
      </c>
      <c r="G35" s="69">
        <f t="shared" si="3"/>
        <v>45000</v>
      </c>
      <c r="H35" s="70">
        <v>45000</v>
      </c>
      <c r="I35" s="46"/>
    </row>
    <row r="36" spans="1:9">
      <c r="A36" s="71"/>
      <c r="B36" s="65">
        <v>10</v>
      </c>
      <c r="C36" s="66" t="s">
        <v>31</v>
      </c>
      <c r="D36" s="86">
        <v>0</v>
      </c>
      <c r="E36" s="68">
        <v>10000</v>
      </c>
      <c r="F36" s="68">
        <v>0</v>
      </c>
      <c r="G36" s="69">
        <f t="shared" si="3"/>
        <v>10000</v>
      </c>
      <c r="H36" s="177" t="s">
        <v>248</v>
      </c>
      <c r="I36" s="46"/>
    </row>
    <row r="37" spans="1:9">
      <c r="A37" s="71"/>
      <c r="B37" s="65">
        <v>11</v>
      </c>
      <c r="C37" s="66" t="s">
        <v>32</v>
      </c>
      <c r="D37" s="86">
        <v>0</v>
      </c>
      <c r="E37" s="68">
        <v>60000</v>
      </c>
      <c r="F37" s="68">
        <v>0</v>
      </c>
      <c r="G37" s="69">
        <f t="shared" si="3"/>
        <v>60000</v>
      </c>
      <c r="H37" s="70">
        <v>39200</v>
      </c>
      <c r="I37" s="46"/>
    </row>
    <row r="38" spans="1:9">
      <c r="A38" s="71"/>
      <c r="B38" s="65">
        <v>12</v>
      </c>
      <c r="C38" s="66" t="s">
        <v>33</v>
      </c>
      <c r="D38" s="86">
        <v>0</v>
      </c>
      <c r="E38" s="68">
        <v>20000</v>
      </c>
      <c r="F38" s="68">
        <v>0</v>
      </c>
      <c r="G38" s="69">
        <f t="shared" si="3"/>
        <v>20000</v>
      </c>
      <c r="H38" s="70">
        <v>20000</v>
      </c>
      <c r="I38" s="46"/>
    </row>
    <row r="39" spans="1:9">
      <c r="A39" s="71"/>
      <c r="B39" s="65">
        <v>13</v>
      </c>
      <c r="C39" s="66" t="s">
        <v>34</v>
      </c>
      <c r="D39" s="86">
        <v>0</v>
      </c>
      <c r="E39" s="68">
        <v>20000</v>
      </c>
      <c r="F39" s="68">
        <v>0</v>
      </c>
      <c r="G39" s="69">
        <f t="shared" si="3"/>
        <v>20000</v>
      </c>
      <c r="H39" s="70">
        <v>0</v>
      </c>
      <c r="I39" s="46" t="s">
        <v>176</v>
      </c>
    </row>
    <row r="40" spans="1:9">
      <c r="A40" s="71"/>
      <c r="B40" s="65">
        <v>14</v>
      </c>
      <c r="C40" s="66" t="s">
        <v>35</v>
      </c>
      <c r="D40" s="86">
        <v>0</v>
      </c>
      <c r="E40" s="68">
        <v>60000</v>
      </c>
      <c r="F40" s="68">
        <v>0</v>
      </c>
      <c r="G40" s="69">
        <f t="shared" si="3"/>
        <v>60000</v>
      </c>
      <c r="H40" s="70">
        <v>60000</v>
      </c>
      <c r="I40" s="59"/>
    </row>
    <row r="41" spans="1:9">
      <c r="A41" s="80"/>
      <c r="B41" s="159" t="s">
        <v>240</v>
      </c>
      <c r="C41" s="160"/>
      <c r="D41" s="87">
        <f>SUM(D23+D24+D25+D26+D27+D28+D33+D34+D35+D36+D37+D38)</f>
        <v>0</v>
      </c>
      <c r="E41" s="88">
        <f>SUM(E23+E24+E25+E26+E27+E28+E33+E34+E35+E36+E37+E38+E39+E40)</f>
        <v>4454296</v>
      </c>
      <c r="F41" s="89">
        <f>SUM(F23+F24+F25+F26+F27+F28+F33+F34+F35+F36+F37+F38+F39+F40)</f>
        <v>0</v>
      </c>
      <c r="G41" s="90">
        <f t="shared" si="3"/>
        <v>4454296</v>
      </c>
      <c r="H41" s="91">
        <f>SUM(H23+H24+H25+H27+H26+H28+H33+H34+H35+H37+H38+H39+H40)</f>
        <v>4001998.02</v>
      </c>
      <c r="I41" s="89"/>
    </row>
    <row r="42" spans="1:9" ht="21" customHeight="1">
      <c r="A42" s="64" t="s">
        <v>10</v>
      </c>
      <c r="B42" s="65">
        <v>1</v>
      </c>
      <c r="C42" s="92" t="s">
        <v>50</v>
      </c>
      <c r="D42" s="93">
        <v>0</v>
      </c>
      <c r="E42" s="68">
        <v>600000</v>
      </c>
      <c r="F42" s="68">
        <v>0</v>
      </c>
      <c r="G42" s="69">
        <f t="shared" si="3"/>
        <v>600000</v>
      </c>
      <c r="H42" s="70">
        <v>589500</v>
      </c>
      <c r="I42" s="59"/>
    </row>
    <row r="43" spans="1:9" ht="21" customHeight="1">
      <c r="A43" s="94"/>
      <c r="B43" s="95">
        <v>2</v>
      </c>
      <c r="C43" s="96" t="s">
        <v>197</v>
      </c>
      <c r="D43" s="97">
        <v>0</v>
      </c>
      <c r="E43" s="98">
        <v>485000</v>
      </c>
      <c r="F43" s="98">
        <v>0</v>
      </c>
      <c r="G43" s="99">
        <f t="shared" si="3"/>
        <v>485000</v>
      </c>
      <c r="H43" s="79">
        <v>485000</v>
      </c>
      <c r="I43" s="64" t="s">
        <v>202</v>
      </c>
    </row>
    <row r="44" spans="1:9" ht="21" customHeight="1">
      <c r="A44" s="94"/>
      <c r="B44" s="95"/>
      <c r="C44" s="96" t="s">
        <v>212</v>
      </c>
      <c r="D44" s="100">
        <v>0</v>
      </c>
      <c r="E44" s="101"/>
      <c r="F44" s="98"/>
      <c r="G44" s="102"/>
      <c r="H44" s="79"/>
      <c r="I44" s="71"/>
    </row>
    <row r="45" spans="1:9" ht="21" customHeight="1">
      <c r="A45" s="94"/>
      <c r="B45" s="65">
        <v>3</v>
      </c>
      <c r="C45" s="92" t="s">
        <v>51</v>
      </c>
      <c r="D45" s="86">
        <v>0</v>
      </c>
      <c r="E45" s="68">
        <v>473000</v>
      </c>
      <c r="F45" s="68">
        <v>0</v>
      </c>
      <c r="G45" s="69">
        <f>SUM(D45:F45)</f>
        <v>473000</v>
      </c>
      <c r="H45" s="70">
        <v>472000</v>
      </c>
      <c r="I45" s="59"/>
    </row>
    <row r="46" spans="1:9" ht="21" customHeight="1">
      <c r="A46" s="71"/>
      <c r="B46" s="95">
        <v>4</v>
      </c>
      <c r="C46" s="96" t="s">
        <v>198</v>
      </c>
      <c r="D46" s="103">
        <v>0</v>
      </c>
      <c r="E46" s="98">
        <v>574000</v>
      </c>
      <c r="F46" s="98">
        <v>0</v>
      </c>
      <c r="G46" s="78">
        <f>SUM(D46:F46)</f>
        <v>574000</v>
      </c>
      <c r="H46" s="79">
        <v>574000</v>
      </c>
      <c r="I46" s="64" t="s">
        <v>202</v>
      </c>
    </row>
    <row r="47" spans="1:9" ht="21" customHeight="1">
      <c r="A47" s="94"/>
      <c r="B47" s="95"/>
      <c r="C47" s="96" t="s">
        <v>213</v>
      </c>
      <c r="D47" s="96"/>
      <c r="E47" s="101"/>
      <c r="F47" s="98"/>
      <c r="G47" s="78"/>
      <c r="H47" s="79"/>
      <c r="I47" s="80"/>
    </row>
    <row r="48" spans="1:9" ht="21" customHeight="1">
      <c r="A48" s="94"/>
      <c r="B48" s="65">
        <v>5</v>
      </c>
      <c r="C48" s="92" t="s">
        <v>52</v>
      </c>
      <c r="D48" s="104">
        <v>0</v>
      </c>
      <c r="E48" s="68">
        <v>1069000</v>
      </c>
      <c r="F48" s="68">
        <v>0</v>
      </c>
      <c r="G48" s="69">
        <f>SUM(D48:F48)</f>
        <v>1069000</v>
      </c>
      <c r="H48" s="70">
        <v>879000</v>
      </c>
      <c r="I48" s="59"/>
    </row>
    <row r="49" spans="1:9" ht="21" customHeight="1">
      <c r="A49" s="94"/>
      <c r="B49" s="65">
        <v>6</v>
      </c>
      <c r="C49" s="92" t="s">
        <v>211</v>
      </c>
      <c r="D49" s="104">
        <v>0</v>
      </c>
      <c r="E49" s="68">
        <v>511000</v>
      </c>
      <c r="F49" s="68">
        <v>0</v>
      </c>
      <c r="G49" s="69">
        <f>SUM(D49:F49)</f>
        <v>511000</v>
      </c>
      <c r="H49" s="70">
        <v>511000</v>
      </c>
      <c r="I49" s="64" t="s">
        <v>202</v>
      </c>
    </row>
    <row r="50" spans="1:9" ht="21" customHeight="1">
      <c r="A50" s="94"/>
      <c r="B50" s="95">
        <v>7</v>
      </c>
      <c r="C50" s="96" t="s">
        <v>199</v>
      </c>
      <c r="D50" s="103">
        <v>0</v>
      </c>
      <c r="E50" s="98">
        <v>0</v>
      </c>
      <c r="F50" s="98">
        <v>1005000</v>
      </c>
      <c r="G50" s="78">
        <f>SUM(D50:F50)</f>
        <v>1005000</v>
      </c>
      <c r="H50" s="79">
        <v>1005000</v>
      </c>
      <c r="I50" s="64" t="s">
        <v>202</v>
      </c>
    </row>
    <row r="51" spans="1:9" ht="21" customHeight="1">
      <c r="A51" s="94"/>
      <c r="B51" s="95"/>
      <c r="C51" s="96" t="s">
        <v>214</v>
      </c>
      <c r="D51" s="103"/>
      <c r="E51" s="98"/>
      <c r="F51" s="101"/>
      <c r="G51" s="78"/>
      <c r="H51" s="79"/>
      <c r="I51" s="71"/>
    </row>
    <row r="52" spans="1:9" ht="21" customHeight="1">
      <c r="A52" s="94"/>
      <c r="B52" s="65">
        <v>8</v>
      </c>
      <c r="C52" s="92" t="s">
        <v>49</v>
      </c>
      <c r="D52" s="104">
        <v>0</v>
      </c>
      <c r="E52" s="68">
        <v>384000</v>
      </c>
      <c r="F52" s="68">
        <v>0</v>
      </c>
      <c r="G52" s="69">
        <f>SUM(D52:F52)</f>
        <v>384000</v>
      </c>
      <c r="H52" s="70">
        <v>383000</v>
      </c>
      <c r="I52" s="59"/>
    </row>
    <row r="53" spans="1:9" ht="21" customHeight="1">
      <c r="A53" s="94"/>
      <c r="B53" s="65">
        <v>9</v>
      </c>
      <c r="C53" s="92" t="s">
        <v>53</v>
      </c>
      <c r="D53" s="104">
        <v>0</v>
      </c>
      <c r="E53" s="68">
        <v>384000</v>
      </c>
      <c r="F53" s="68">
        <v>0</v>
      </c>
      <c r="G53" s="69">
        <f>SUM(D53:F53)</f>
        <v>384000</v>
      </c>
      <c r="H53" s="70">
        <v>383000</v>
      </c>
      <c r="I53" s="71"/>
    </row>
    <row r="54" spans="1:9" ht="21" customHeight="1">
      <c r="A54" s="94"/>
      <c r="B54" s="95">
        <v>10</v>
      </c>
      <c r="C54" s="96" t="s">
        <v>201</v>
      </c>
      <c r="D54" s="103">
        <v>0</v>
      </c>
      <c r="E54" s="98"/>
      <c r="F54" s="98">
        <v>1256000</v>
      </c>
      <c r="G54" s="78">
        <f>SUM(D54:F54)</f>
        <v>1256000</v>
      </c>
      <c r="H54" s="79">
        <v>1253000</v>
      </c>
      <c r="I54" s="64"/>
    </row>
    <row r="55" spans="1:9" ht="21" customHeight="1">
      <c r="A55" s="105"/>
      <c r="B55" s="106"/>
      <c r="C55" s="107" t="s">
        <v>215</v>
      </c>
      <c r="D55" s="108"/>
      <c r="E55" s="109"/>
      <c r="F55" s="110"/>
      <c r="G55" s="102"/>
      <c r="H55" s="111"/>
      <c r="I55" s="80"/>
    </row>
    <row r="56" spans="1:9" ht="21" customHeight="1"/>
    <row r="57" spans="1:9" ht="21" customHeight="1"/>
    <row r="58" spans="1:9">
      <c r="A58" s="152" t="s">
        <v>0</v>
      </c>
      <c r="B58" s="155" t="s">
        <v>1</v>
      </c>
      <c r="C58" s="156"/>
      <c r="D58" s="166" t="s">
        <v>46</v>
      </c>
      <c r="E58" s="167"/>
      <c r="F58" s="167"/>
      <c r="G58" s="168"/>
      <c r="H58" s="163" t="s">
        <v>77</v>
      </c>
      <c r="I58" s="171" t="s">
        <v>82</v>
      </c>
    </row>
    <row r="59" spans="1:9">
      <c r="A59" s="154"/>
      <c r="B59" s="157"/>
      <c r="C59" s="158"/>
      <c r="D59" s="49" t="s">
        <v>47</v>
      </c>
      <c r="E59" s="114" t="s">
        <v>44</v>
      </c>
      <c r="F59" s="114" t="s">
        <v>45</v>
      </c>
      <c r="G59" s="115" t="s">
        <v>79</v>
      </c>
      <c r="H59" s="164"/>
      <c r="I59" s="172"/>
    </row>
    <row r="60" spans="1:9" ht="21" customHeight="1">
      <c r="A60" s="64" t="s">
        <v>10</v>
      </c>
      <c r="B60" s="116">
        <v>11</v>
      </c>
      <c r="C60" s="117" t="s">
        <v>54</v>
      </c>
      <c r="D60" s="118">
        <v>0</v>
      </c>
      <c r="E60" s="77">
        <v>419000</v>
      </c>
      <c r="F60" s="119">
        <v>0</v>
      </c>
      <c r="G60" s="99">
        <f>SUM(D60:F60)</f>
        <v>419000</v>
      </c>
      <c r="H60" s="120">
        <v>419000</v>
      </c>
      <c r="I60" s="64" t="s">
        <v>202</v>
      </c>
    </row>
    <row r="61" spans="1:9" ht="21" customHeight="1">
      <c r="A61" s="71"/>
      <c r="B61" s="95"/>
      <c r="C61" s="96" t="s">
        <v>216</v>
      </c>
      <c r="D61" s="96"/>
      <c r="E61" s="101"/>
      <c r="F61" s="98"/>
      <c r="G61" s="78"/>
      <c r="H61" s="79"/>
      <c r="I61" s="71"/>
    </row>
    <row r="62" spans="1:9" ht="21" customHeight="1">
      <c r="A62" s="71"/>
      <c r="B62" s="116">
        <v>12</v>
      </c>
      <c r="C62" s="117" t="s">
        <v>210</v>
      </c>
      <c r="D62" s="121">
        <v>0</v>
      </c>
      <c r="E62" s="77">
        <v>0</v>
      </c>
      <c r="F62" s="77">
        <v>498000</v>
      </c>
      <c r="G62" s="99">
        <f>SUM(D62:F62)</f>
        <v>498000</v>
      </c>
      <c r="H62" s="120">
        <v>498000</v>
      </c>
      <c r="I62" s="64" t="s">
        <v>202</v>
      </c>
    </row>
    <row r="63" spans="1:9" ht="21" customHeight="1">
      <c r="A63" s="71"/>
      <c r="B63" s="106"/>
      <c r="C63" s="107"/>
      <c r="D63" s="107"/>
      <c r="E63" s="109"/>
      <c r="F63" s="109"/>
      <c r="G63" s="122"/>
      <c r="H63" s="111"/>
      <c r="I63" s="80"/>
    </row>
    <row r="64" spans="1:9" ht="21" customHeight="1">
      <c r="A64" s="94"/>
      <c r="B64" s="95">
        <v>13</v>
      </c>
      <c r="C64" s="96" t="s">
        <v>36</v>
      </c>
      <c r="D64" s="96"/>
      <c r="E64" s="98"/>
      <c r="F64" s="98"/>
      <c r="G64" s="78"/>
      <c r="H64" s="79"/>
      <c r="I64" s="71"/>
    </row>
    <row r="65" spans="1:9" ht="21" customHeight="1">
      <c r="A65" s="94"/>
      <c r="B65" s="95"/>
      <c r="C65" s="96" t="s">
        <v>37</v>
      </c>
      <c r="D65" s="103">
        <v>0</v>
      </c>
      <c r="E65" s="98">
        <v>0</v>
      </c>
      <c r="F65" s="98">
        <v>488000</v>
      </c>
      <c r="G65" s="78">
        <f>SUM(D65:F65)</f>
        <v>488000</v>
      </c>
      <c r="H65" s="79">
        <v>488000</v>
      </c>
      <c r="I65" s="71" t="s">
        <v>202</v>
      </c>
    </row>
    <row r="66" spans="1:9" ht="21" customHeight="1">
      <c r="A66" s="94"/>
      <c r="B66" s="106"/>
      <c r="C66" s="107" t="s">
        <v>217</v>
      </c>
      <c r="D66" s="108">
        <v>0</v>
      </c>
      <c r="E66" s="109">
        <v>419000</v>
      </c>
      <c r="F66" s="109">
        <v>0</v>
      </c>
      <c r="G66" s="102">
        <f>SUM(D66:F66)</f>
        <v>419000</v>
      </c>
      <c r="H66" s="111">
        <v>419000</v>
      </c>
      <c r="I66" s="80" t="s">
        <v>202</v>
      </c>
    </row>
    <row r="67" spans="1:9" ht="21" customHeight="1">
      <c r="A67" s="94"/>
      <c r="B67" s="116">
        <v>14</v>
      </c>
      <c r="C67" s="117" t="s">
        <v>55</v>
      </c>
      <c r="D67" s="121">
        <v>0</v>
      </c>
      <c r="E67" s="77">
        <v>0</v>
      </c>
      <c r="F67" s="77">
        <v>497000</v>
      </c>
      <c r="G67" s="123">
        <f>SUM(D67:F67)</f>
        <v>497000</v>
      </c>
      <c r="H67" s="124">
        <v>490500</v>
      </c>
      <c r="I67" s="64"/>
    </row>
    <row r="68" spans="1:9" ht="21" customHeight="1">
      <c r="A68" s="94"/>
      <c r="B68" s="106"/>
      <c r="C68" s="107" t="s">
        <v>48</v>
      </c>
      <c r="D68" s="107"/>
      <c r="E68" s="109"/>
      <c r="F68" s="110"/>
      <c r="G68" s="125"/>
      <c r="H68" s="126"/>
      <c r="I68" s="80"/>
    </row>
    <row r="69" spans="1:9" ht="21" customHeight="1">
      <c r="A69" s="94"/>
      <c r="B69" s="95">
        <v>15</v>
      </c>
      <c r="C69" s="96" t="s">
        <v>38</v>
      </c>
      <c r="D69" s="96"/>
      <c r="E69" s="98"/>
      <c r="F69" s="98"/>
      <c r="G69" s="78"/>
      <c r="H69" s="79"/>
      <c r="I69" s="71"/>
    </row>
    <row r="70" spans="1:9" ht="21" customHeight="1">
      <c r="A70" s="94"/>
      <c r="B70" s="95"/>
      <c r="C70" s="96" t="s">
        <v>56</v>
      </c>
      <c r="D70" s="103">
        <v>0</v>
      </c>
      <c r="E70" s="98">
        <v>600000</v>
      </c>
      <c r="F70" s="98">
        <v>0</v>
      </c>
      <c r="G70" s="78">
        <f>SUM(D70:F70)</f>
        <v>600000</v>
      </c>
      <c r="H70" s="79">
        <v>591000</v>
      </c>
      <c r="I70" s="71"/>
    </row>
    <row r="71" spans="1:9" ht="21" customHeight="1">
      <c r="A71" s="94"/>
      <c r="B71" s="106"/>
      <c r="C71" s="107" t="s">
        <v>218</v>
      </c>
      <c r="D71" s="108">
        <v>0</v>
      </c>
      <c r="E71" s="109">
        <v>0</v>
      </c>
      <c r="F71" s="109">
        <v>471000</v>
      </c>
      <c r="G71" s="102">
        <f>SUM(D71:F71)</f>
        <v>471000</v>
      </c>
      <c r="H71" s="111">
        <v>464500</v>
      </c>
      <c r="I71" s="80"/>
    </row>
    <row r="72" spans="1:9" ht="21" customHeight="1">
      <c r="A72" s="94"/>
      <c r="B72" s="116">
        <v>16</v>
      </c>
      <c r="C72" s="117" t="s">
        <v>208</v>
      </c>
      <c r="D72" s="121">
        <v>0</v>
      </c>
      <c r="E72" s="77">
        <v>511000</v>
      </c>
      <c r="F72" s="77">
        <v>0</v>
      </c>
      <c r="G72" s="123">
        <f>SUM(D72:F72)</f>
        <v>511000</v>
      </c>
      <c r="H72" s="124">
        <v>511000</v>
      </c>
      <c r="I72" s="59" t="s">
        <v>202</v>
      </c>
    </row>
    <row r="73" spans="1:9" ht="21" customHeight="1">
      <c r="A73" s="71"/>
      <c r="B73" s="116">
        <v>17</v>
      </c>
      <c r="C73" s="117" t="s">
        <v>39</v>
      </c>
      <c r="D73" s="117"/>
      <c r="E73" s="77"/>
      <c r="F73" s="77"/>
      <c r="G73" s="123"/>
      <c r="H73" s="124"/>
      <c r="I73" s="71"/>
    </row>
    <row r="74" spans="1:9" ht="21" customHeight="1">
      <c r="A74" s="94"/>
      <c r="B74" s="95"/>
      <c r="C74" s="96" t="s">
        <v>40</v>
      </c>
      <c r="D74" s="103">
        <v>0</v>
      </c>
      <c r="E74" s="98">
        <v>511000</v>
      </c>
      <c r="F74" s="98">
        <v>0</v>
      </c>
      <c r="G74" s="127">
        <f>SUM(D74:F74)</f>
        <v>511000</v>
      </c>
      <c r="H74" s="128">
        <v>511000</v>
      </c>
      <c r="I74" s="71" t="s">
        <v>202</v>
      </c>
    </row>
    <row r="75" spans="1:9" ht="21" customHeight="1">
      <c r="A75" s="94"/>
      <c r="B75" s="95"/>
      <c r="C75" s="96" t="s">
        <v>219</v>
      </c>
      <c r="D75" s="103">
        <v>0</v>
      </c>
      <c r="E75" s="98">
        <v>0</v>
      </c>
      <c r="F75" s="98">
        <v>488000</v>
      </c>
      <c r="G75" s="127">
        <f>SUM(D75:F75)</f>
        <v>488000</v>
      </c>
      <c r="H75" s="128">
        <v>488000</v>
      </c>
      <c r="I75" s="71" t="s">
        <v>202</v>
      </c>
    </row>
    <row r="76" spans="1:9" ht="21" customHeight="1">
      <c r="A76" s="94"/>
      <c r="B76" s="95"/>
      <c r="C76" s="96" t="s">
        <v>220</v>
      </c>
      <c r="D76" s="103">
        <v>0</v>
      </c>
      <c r="E76" s="98">
        <v>0</v>
      </c>
      <c r="F76" s="98">
        <v>488000</v>
      </c>
      <c r="G76" s="127">
        <f>SUM(D76:F76)</f>
        <v>488000</v>
      </c>
      <c r="H76" s="128">
        <v>488000</v>
      </c>
      <c r="I76" s="71" t="s">
        <v>202</v>
      </c>
    </row>
    <row r="77" spans="1:9" ht="21" customHeight="1">
      <c r="A77" s="94"/>
      <c r="B77" s="95"/>
      <c r="C77" s="107" t="s">
        <v>221</v>
      </c>
      <c r="D77" s="108">
        <v>0</v>
      </c>
      <c r="E77" s="109">
        <v>381000</v>
      </c>
      <c r="F77" s="109">
        <v>0</v>
      </c>
      <c r="G77" s="125">
        <f>SUM(D77:F77)</f>
        <v>381000</v>
      </c>
      <c r="H77" s="126">
        <v>381000</v>
      </c>
      <c r="I77" s="80" t="s">
        <v>202</v>
      </c>
    </row>
    <row r="78" spans="1:9" ht="21" customHeight="1">
      <c r="A78" s="94"/>
      <c r="B78" s="65">
        <v>18</v>
      </c>
      <c r="C78" s="92" t="s">
        <v>209</v>
      </c>
      <c r="D78" s="104">
        <v>0</v>
      </c>
      <c r="E78" s="68">
        <v>1018000</v>
      </c>
      <c r="F78" s="68">
        <v>0</v>
      </c>
      <c r="G78" s="69">
        <f>SUM(D78:F78)</f>
        <v>1018000</v>
      </c>
      <c r="H78" s="70">
        <v>720000</v>
      </c>
      <c r="I78" s="59"/>
    </row>
    <row r="79" spans="1:9" ht="21" customHeight="1">
      <c r="A79" s="94"/>
      <c r="B79" s="116">
        <v>19</v>
      </c>
      <c r="C79" s="117" t="s">
        <v>41</v>
      </c>
      <c r="D79" s="117"/>
      <c r="E79" s="77"/>
      <c r="F79" s="77"/>
      <c r="G79" s="123"/>
      <c r="H79" s="129"/>
      <c r="I79" s="64"/>
    </row>
    <row r="80" spans="1:9" ht="21" customHeight="1">
      <c r="A80" s="94"/>
      <c r="B80" s="95"/>
      <c r="C80" s="96" t="s">
        <v>222</v>
      </c>
      <c r="D80" s="103">
        <v>0</v>
      </c>
      <c r="E80" s="98">
        <v>0</v>
      </c>
      <c r="F80" s="98">
        <v>402000</v>
      </c>
      <c r="G80" s="127">
        <f>SUM(D80:F80)</f>
        <v>402000</v>
      </c>
      <c r="H80" s="128">
        <v>402000</v>
      </c>
      <c r="I80" s="71" t="s">
        <v>202</v>
      </c>
    </row>
    <row r="81" spans="1:9" ht="21" customHeight="1">
      <c r="A81" s="105"/>
      <c r="B81" s="106"/>
      <c r="C81" s="107" t="s">
        <v>223</v>
      </c>
      <c r="D81" s="108">
        <v>0</v>
      </c>
      <c r="E81" s="109">
        <v>487000</v>
      </c>
      <c r="F81" s="109">
        <v>0</v>
      </c>
      <c r="G81" s="125">
        <f>SUM(D81:F81)</f>
        <v>487000</v>
      </c>
      <c r="H81" s="126">
        <v>487000</v>
      </c>
      <c r="I81" s="80" t="s">
        <v>202</v>
      </c>
    </row>
    <row r="82" spans="1:9" ht="21" customHeight="1">
      <c r="A82" s="83"/>
      <c r="B82" s="84"/>
      <c r="C82" s="83"/>
      <c r="D82" s="83"/>
      <c r="E82" s="130"/>
      <c r="F82" s="85"/>
      <c r="G82" s="131"/>
      <c r="H82" s="83"/>
    </row>
    <row r="83" spans="1:9" ht="10.5" customHeight="1">
      <c r="A83" s="83"/>
      <c r="B83" s="84"/>
      <c r="C83" s="83"/>
      <c r="D83" s="83"/>
      <c r="E83" s="130"/>
      <c r="F83" s="85"/>
      <c r="G83" s="131"/>
      <c r="H83" s="83"/>
      <c r="I83" s="83"/>
    </row>
    <row r="84" spans="1:9" ht="10.5" customHeight="1">
      <c r="A84" s="132"/>
      <c r="B84" s="133"/>
      <c r="C84" s="132"/>
      <c r="D84" s="132"/>
      <c r="E84" s="134"/>
      <c r="F84" s="135"/>
      <c r="G84" s="136"/>
      <c r="H84" s="132"/>
      <c r="I84" s="132"/>
    </row>
    <row r="85" spans="1:9">
      <c r="A85" s="152" t="s">
        <v>0</v>
      </c>
      <c r="B85" s="155" t="s">
        <v>1</v>
      </c>
      <c r="C85" s="156"/>
      <c r="D85" s="166" t="s">
        <v>46</v>
      </c>
      <c r="E85" s="167"/>
      <c r="F85" s="167"/>
      <c r="G85" s="168"/>
      <c r="H85" s="163" t="s">
        <v>77</v>
      </c>
      <c r="I85" s="171" t="s">
        <v>82</v>
      </c>
    </row>
    <row r="86" spans="1:9">
      <c r="A86" s="153"/>
      <c r="B86" s="161"/>
      <c r="C86" s="162"/>
      <c r="D86" s="49" t="s">
        <v>47</v>
      </c>
      <c r="E86" s="50" t="s">
        <v>44</v>
      </c>
      <c r="F86" s="50" t="s">
        <v>45</v>
      </c>
      <c r="G86" s="51" t="s">
        <v>79</v>
      </c>
      <c r="H86" s="165"/>
      <c r="I86" s="173"/>
    </row>
    <row r="87" spans="1:9">
      <c r="A87" s="71"/>
      <c r="B87" s="116">
        <v>20</v>
      </c>
      <c r="C87" s="117" t="s">
        <v>42</v>
      </c>
      <c r="D87" s="117"/>
      <c r="E87" s="77"/>
      <c r="F87" s="77"/>
      <c r="G87" s="99"/>
      <c r="H87" s="137"/>
      <c r="I87" s="64"/>
    </row>
    <row r="88" spans="1:9">
      <c r="A88" s="71"/>
      <c r="B88" s="95"/>
      <c r="C88" s="96" t="s">
        <v>224</v>
      </c>
      <c r="D88" s="103">
        <v>0</v>
      </c>
      <c r="E88" s="98">
        <v>611000</v>
      </c>
      <c r="F88" s="98">
        <v>0</v>
      </c>
      <c r="G88" s="78">
        <f>SUM(D88:F88)</f>
        <v>611000</v>
      </c>
      <c r="H88" s="79">
        <v>611000</v>
      </c>
      <c r="I88" s="71" t="s">
        <v>202</v>
      </c>
    </row>
    <row r="89" spans="1:9">
      <c r="A89" s="71"/>
      <c r="B89" s="106"/>
      <c r="C89" s="107" t="s">
        <v>245</v>
      </c>
      <c r="D89" s="108">
        <v>0</v>
      </c>
      <c r="E89" s="109">
        <v>541000</v>
      </c>
      <c r="F89" s="109">
        <v>0</v>
      </c>
      <c r="G89" s="102">
        <f>SUM(D89:F89)</f>
        <v>541000</v>
      </c>
      <c r="H89" s="111">
        <v>541000</v>
      </c>
      <c r="I89" s="80" t="s">
        <v>202</v>
      </c>
    </row>
    <row r="90" spans="1:9">
      <c r="A90" s="71"/>
      <c r="B90" s="95">
        <v>21</v>
      </c>
      <c r="C90" s="96" t="s">
        <v>225</v>
      </c>
      <c r="D90" s="103">
        <v>0</v>
      </c>
      <c r="E90" s="98">
        <v>0</v>
      </c>
      <c r="F90" s="98">
        <v>1349000</v>
      </c>
      <c r="G90" s="127">
        <f>SUM(D90:F90)</f>
        <v>1349000</v>
      </c>
      <c r="H90" s="128">
        <v>1340800</v>
      </c>
      <c r="I90" s="71"/>
    </row>
    <row r="91" spans="1:9">
      <c r="A91" s="94"/>
      <c r="B91" s="116">
        <v>22</v>
      </c>
      <c r="C91" s="75" t="s">
        <v>43</v>
      </c>
      <c r="D91" s="77"/>
      <c r="E91" s="77"/>
      <c r="F91" s="77"/>
      <c r="G91" s="99"/>
      <c r="H91" s="120"/>
      <c r="I91" s="64"/>
    </row>
    <row r="92" spans="1:9">
      <c r="A92" s="94"/>
      <c r="B92" s="95"/>
      <c r="C92" s="83" t="s">
        <v>226</v>
      </c>
      <c r="D92" s="98">
        <v>0</v>
      </c>
      <c r="E92" s="98">
        <v>0</v>
      </c>
      <c r="F92" s="98">
        <v>294000</v>
      </c>
      <c r="G92" s="78">
        <f t="shared" ref="G92:G106" si="4">SUM(D92:F92)</f>
        <v>294000</v>
      </c>
      <c r="H92" s="79">
        <v>286000</v>
      </c>
      <c r="I92" s="71"/>
    </row>
    <row r="93" spans="1:9">
      <c r="A93" s="94"/>
      <c r="B93" s="95"/>
      <c r="C93" s="83" t="s">
        <v>244</v>
      </c>
      <c r="D93" s="98">
        <v>0</v>
      </c>
      <c r="E93" s="98">
        <v>0</v>
      </c>
      <c r="F93" s="98">
        <v>124000</v>
      </c>
      <c r="G93" s="138">
        <f t="shared" si="4"/>
        <v>124000</v>
      </c>
      <c r="H93" s="79">
        <v>124000</v>
      </c>
      <c r="I93" s="71"/>
    </row>
    <row r="94" spans="1:9">
      <c r="A94" s="94"/>
      <c r="B94" s="95"/>
      <c r="C94" s="83" t="s">
        <v>227</v>
      </c>
      <c r="D94" s="98">
        <v>0</v>
      </c>
      <c r="E94" s="98">
        <v>0</v>
      </c>
      <c r="F94" s="98">
        <v>51000</v>
      </c>
      <c r="G94" s="78">
        <f t="shared" si="4"/>
        <v>51000</v>
      </c>
      <c r="H94" s="79">
        <v>51000</v>
      </c>
      <c r="I94" s="71"/>
    </row>
    <row r="95" spans="1:9">
      <c r="A95" s="71"/>
      <c r="B95" s="84"/>
      <c r="C95" s="83" t="s">
        <v>228</v>
      </c>
      <c r="D95" s="98">
        <v>0</v>
      </c>
      <c r="E95" s="98">
        <v>0</v>
      </c>
      <c r="F95" s="98">
        <v>64000</v>
      </c>
      <c r="G95" s="78">
        <f t="shared" si="4"/>
        <v>64000</v>
      </c>
      <c r="H95" s="79">
        <v>64000</v>
      </c>
      <c r="I95" s="71"/>
    </row>
    <row r="96" spans="1:9">
      <c r="A96" s="71"/>
      <c r="B96" s="84"/>
      <c r="C96" s="83" t="s">
        <v>246</v>
      </c>
      <c r="D96" s="98">
        <v>0</v>
      </c>
      <c r="E96" s="98">
        <v>108000</v>
      </c>
      <c r="F96" s="98">
        <v>0</v>
      </c>
      <c r="G96" s="78">
        <f t="shared" si="4"/>
        <v>108000</v>
      </c>
      <c r="H96" s="79">
        <v>108000</v>
      </c>
      <c r="I96" s="71" t="s">
        <v>202</v>
      </c>
    </row>
    <row r="97" spans="1:9">
      <c r="A97" s="71"/>
      <c r="B97" s="84"/>
      <c r="C97" s="83" t="s">
        <v>229</v>
      </c>
      <c r="D97" s="98">
        <v>0</v>
      </c>
      <c r="E97" s="98">
        <v>89000</v>
      </c>
      <c r="F97" s="98">
        <v>0</v>
      </c>
      <c r="G97" s="78">
        <f t="shared" si="4"/>
        <v>89000</v>
      </c>
      <c r="H97" s="79">
        <v>89000</v>
      </c>
      <c r="I97" s="71" t="s">
        <v>202</v>
      </c>
    </row>
    <row r="98" spans="1:9">
      <c r="A98" s="71"/>
      <c r="B98" s="84"/>
      <c r="C98" s="83" t="s">
        <v>230</v>
      </c>
      <c r="D98" s="98">
        <v>0</v>
      </c>
      <c r="E98" s="98">
        <v>75000</v>
      </c>
      <c r="F98" s="98">
        <v>0</v>
      </c>
      <c r="G98" s="78">
        <f t="shared" si="4"/>
        <v>75000</v>
      </c>
      <c r="H98" s="79">
        <v>75000</v>
      </c>
      <c r="I98" s="71" t="s">
        <v>202</v>
      </c>
    </row>
    <row r="99" spans="1:9">
      <c r="A99" s="71"/>
      <c r="B99" s="84"/>
      <c r="C99" s="83" t="s">
        <v>231</v>
      </c>
      <c r="D99" s="98">
        <v>0</v>
      </c>
      <c r="E99" s="98">
        <v>77000</v>
      </c>
      <c r="F99" s="98">
        <v>0</v>
      </c>
      <c r="G99" s="78">
        <f t="shared" si="4"/>
        <v>77000</v>
      </c>
      <c r="H99" s="79">
        <v>77000</v>
      </c>
      <c r="I99" s="71" t="s">
        <v>202</v>
      </c>
    </row>
    <row r="100" spans="1:9">
      <c r="A100" s="71"/>
      <c r="B100" s="84"/>
      <c r="C100" s="83" t="s">
        <v>247</v>
      </c>
      <c r="D100" s="98">
        <v>0</v>
      </c>
      <c r="E100" s="98">
        <v>51000</v>
      </c>
      <c r="F100" s="98">
        <v>0</v>
      </c>
      <c r="G100" s="78">
        <f t="shared" si="4"/>
        <v>51000</v>
      </c>
      <c r="H100" s="79">
        <v>51000</v>
      </c>
      <c r="I100" s="71" t="s">
        <v>202</v>
      </c>
    </row>
    <row r="101" spans="1:9">
      <c r="A101" s="71"/>
      <c r="B101" s="84"/>
      <c r="C101" s="83" t="s">
        <v>243</v>
      </c>
      <c r="D101" s="98">
        <v>0</v>
      </c>
      <c r="E101" s="98">
        <v>60000</v>
      </c>
      <c r="F101" s="98">
        <v>0</v>
      </c>
      <c r="G101" s="78">
        <f t="shared" si="4"/>
        <v>60000</v>
      </c>
      <c r="H101" s="79">
        <v>60000</v>
      </c>
      <c r="I101" s="71" t="s">
        <v>202</v>
      </c>
    </row>
    <row r="102" spans="1:9">
      <c r="A102" s="71"/>
      <c r="B102" s="84"/>
      <c r="C102" s="83" t="s">
        <v>232</v>
      </c>
      <c r="D102" s="98">
        <v>0</v>
      </c>
      <c r="E102" s="98">
        <v>50000</v>
      </c>
      <c r="F102" s="98">
        <v>0</v>
      </c>
      <c r="G102" s="78">
        <f t="shared" si="4"/>
        <v>50000</v>
      </c>
      <c r="H102" s="79">
        <v>50000</v>
      </c>
      <c r="I102" s="71" t="s">
        <v>202</v>
      </c>
    </row>
    <row r="103" spans="1:9">
      <c r="A103" s="71"/>
      <c r="B103" s="84"/>
      <c r="C103" s="83" t="s">
        <v>233</v>
      </c>
      <c r="D103" s="98">
        <v>0</v>
      </c>
      <c r="E103" s="98">
        <v>75000</v>
      </c>
      <c r="F103" s="98">
        <v>0</v>
      </c>
      <c r="G103" s="78">
        <f t="shared" si="4"/>
        <v>75000</v>
      </c>
      <c r="H103" s="79">
        <v>75000</v>
      </c>
      <c r="I103" s="71" t="s">
        <v>202</v>
      </c>
    </row>
    <row r="104" spans="1:9">
      <c r="A104" s="71"/>
      <c r="B104" s="84"/>
      <c r="C104" s="83" t="s">
        <v>234</v>
      </c>
      <c r="D104" s="98">
        <v>0</v>
      </c>
      <c r="E104" s="98">
        <v>159000</v>
      </c>
      <c r="F104" s="98">
        <v>0</v>
      </c>
      <c r="G104" s="78">
        <f t="shared" si="4"/>
        <v>159000</v>
      </c>
      <c r="H104" s="79">
        <v>159000</v>
      </c>
      <c r="I104" s="71" t="s">
        <v>202</v>
      </c>
    </row>
    <row r="105" spans="1:9">
      <c r="A105" s="71"/>
      <c r="B105" s="84"/>
      <c r="C105" s="83" t="s">
        <v>242</v>
      </c>
      <c r="D105" s="98">
        <v>0</v>
      </c>
      <c r="E105" s="98">
        <v>270000</v>
      </c>
      <c r="F105" s="98">
        <v>0</v>
      </c>
      <c r="G105" s="78">
        <f t="shared" si="4"/>
        <v>270000</v>
      </c>
      <c r="H105" s="79">
        <v>270000</v>
      </c>
      <c r="I105" s="80" t="s">
        <v>202</v>
      </c>
    </row>
    <row r="106" spans="1:9">
      <c r="A106" s="71"/>
      <c r="B106" s="74">
        <v>23</v>
      </c>
      <c r="C106" s="75" t="s">
        <v>57</v>
      </c>
      <c r="D106" s="77">
        <v>0</v>
      </c>
      <c r="E106" s="77">
        <v>100000</v>
      </c>
      <c r="F106" s="77">
        <v>0</v>
      </c>
      <c r="G106" s="99">
        <f t="shared" si="4"/>
        <v>100000</v>
      </c>
      <c r="H106" s="139">
        <v>81557.960000000006</v>
      </c>
      <c r="I106" s="64"/>
    </row>
    <row r="107" spans="1:9">
      <c r="A107" s="71"/>
      <c r="B107" s="116">
        <v>24</v>
      </c>
      <c r="C107" s="75" t="s">
        <v>58</v>
      </c>
      <c r="D107" s="77"/>
      <c r="E107" s="77"/>
      <c r="F107" s="77"/>
      <c r="G107" s="99"/>
      <c r="H107" s="120"/>
      <c r="I107" s="64"/>
    </row>
    <row r="108" spans="1:9">
      <c r="A108" s="71"/>
      <c r="B108" s="95"/>
      <c r="C108" s="83" t="s">
        <v>235</v>
      </c>
      <c r="D108" s="98">
        <v>0</v>
      </c>
      <c r="E108" s="98">
        <v>0</v>
      </c>
      <c r="F108" s="98">
        <v>28000</v>
      </c>
      <c r="G108" s="78">
        <f>SUM(D108:F108)</f>
        <v>28000</v>
      </c>
      <c r="H108" s="79">
        <v>28000</v>
      </c>
      <c r="I108" s="71"/>
    </row>
    <row r="109" spans="1:9">
      <c r="A109" s="71"/>
      <c r="B109" s="95"/>
      <c r="C109" s="83" t="s">
        <v>241</v>
      </c>
      <c r="D109" s="98">
        <v>0</v>
      </c>
      <c r="E109" s="98">
        <v>0</v>
      </c>
      <c r="F109" s="98">
        <v>29600</v>
      </c>
      <c r="G109" s="78">
        <f>SUM(D109:F109)</f>
        <v>29600</v>
      </c>
      <c r="H109" s="79">
        <v>29600</v>
      </c>
      <c r="I109" s="71"/>
    </row>
    <row r="110" spans="1:9">
      <c r="A110" s="71"/>
      <c r="B110" s="95"/>
      <c r="C110" s="83" t="s">
        <v>236</v>
      </c>
      <c r="D110" s="98">
        <v>0</v>
      </c>
      <c r="E110" s="98">
        <v>0</v>
      </c>
      <c r="F110" s="98">
        <v>499000</v>
      </c>
      <c r="G110" s="78">
        <f>SUM(D110:F110)</f>
        <v>499000</v>
      </c>
      <c r="H110" s="79">
        <v>498000</v>
      </c>
      <c r="I110" s="71"/>
    </row>
    <row r="111" spans="1:9">
      <c r="A111" s="71"/>
      <c r="B111" s="84"/>
      <c r="C111" s="132" t="s">
        <v>237</v>
      </c>
      <c r="D111" s="109">
        <v>0</v>
      </c>
      <c r="E111" s="109">
        <v>99000</v>
      </c>
      <c r="F111" s="109">
        <v>0</v>
      </c>
      <c r="G111" s="102">
        <f>SUM(D111:F111)</f>
        <v>99000</v>
      </c>
      <c r="H111" s="111">
        <v>99000</v>
      </c>
      <c r="I111" s="80" t="s">
        <v>202</v>
      </c>
    </row>
    <row r="112" spans="1:9">
      <c r="A112" s="80"/>
      <c r="B112" s="150" t="s">
        <v>207</v>
      </c>
      <c r="C112" s="151"/>
      <c r="D112" s="90">
        <f>SUM(D42+D43+D45+D46+D48+D49+D50+D52+D53+D54+D60+D62+D65+D66+D67+D70+D71+D72+D74+D75+D76+D77+D78+D80+D81+D88+D89+D90+D92+D93+D94+D95+D96+D97+D98+D99+D100+D101+D102+D103+D104+D105+D106+D108+D109+D110+D111)</f>
        <v>0</v>
      </c>
      <c r="E112" s="90">
        <f>SUM(E42+E43+E45+E46+E48+E49+E52+E53+E60+E62+E65+E66+E67+E70+E71+E72+E74+E75+E76+E77+E78+E80+E81+E88+E89+E90+E92+E93+E94+E95+E96+E97+E98+E99+E100+E101+E102+E103+E104+E105+E106+E108+E109+E110+E111)</f>
        <v>11191000</v>
      </c>
      <c r="F112" s="90">
        <f>SUM(F42+F43+F45+F46+F48+F49+F50+F52+F53+F54+F60+F62+F65+F66+F67+F70+F71+F72+F74+F75+F76+F77+F78+F80+F81+F88+F89+F90+F92+F93+F94+F95+F96+F97+F98+F99+F100+F101+F102+F103+F104+F105+F106+F108+F109+F110+F111)</f>
        <v>8031600</v>
      </c>
      <c r="G112" s="90">
        <f>SUM(G42+G43+G45+G46+G48+G49+G50+G52+G53+G54+G60+G62+G65+G66+G67+G70+G71+G72+G74+G75+G76+G77+G78+G80+G81+G88+G89+G90+G92+G93+G94+G95+G96+G97+G98+G99+G100+G101+G102+G103+G104+G105+G106+G108+G109+G110+G111)</f>
        <v>19222600</v>
      </c>
      <c r="H112" s="140">
        <f>SUM(H42+H43+H45+H46+H48+H49+H50+H52+H53+H54+H60+H62+H65+H66+H67+H70+H71+H72+H74+H75+H76+H77+H78+H80+H81+H88+H89+H90+H92+H93+H94+H95+H96+H97+H98+H99+H100+H101++H102+H103+H104+H105+H106+H108+H109+H110+H111)</f>
        <v>18660457.960000001</v>
      </c>
      <c r="I112" s="141"/>
    </row>
    <row r="113" spans="1:9" ht="16.5" customHeight="1">
      <c r="A113" s="83"/>
      <c r="B113" s="84"/>
      <c r="C113" s="83"/>
      <c r="D113" s="83"/>
      <c r="E113" s="85"/>
      <c r="F113" s="85"/>
      <c r="G113" s="85"/>
      <c r="H113" s="83"/>
      <c r="I113" s="83"/>
    </row>
    <row r="114" spans="1:9">
      <c r="A114" s="83"/>
      <c r="B114" s="84"/>
      <c r="C114" s="83"/>
      <c r="D114" s="83"/>
      <c r="E114" s="85"/>
      <c r="F114" s="85"/>
      <c r="G114" s="85"/>
      <c r="H114" s="83"/>
      <c r="I114" s="83"/>
    </row>
    <row r="115" spans="1:9">
      <c r="A115" s="83"/>
      <c r="B115" s="84"/>
      <c r="C115" s="83"/>
      <c r="D115" s="83"/>
      <c r="E115" s="85"/>
      <c r="F115" s="85"/>
      <c r="G115" s="85"/>
      <c r="H115" s="83"/>
      <c r="I115" s="83"/>
    </row>
    <row r="116" spans="1:9">
      <c r="A116" s="83"/>
      <c r="B116" s="84"/>
      <c r="C116" s="83"/>
      <c r="D116" s="83"/>
      <c r="E116" s="85"/>
      <c r="F116" s="85"/>
      <c r="G116" s="85"/>
      <c r="H116" s="83"/>
      <c r="I116" s="83"/>
    </row>
    <row r="117" spans="1:9">
      <c r="A117" s="152" t="s">
        <v>0</v>
      </c>
      <c r="B117" s="155" t="s">
        <v>1</v>
      </c>
      <c r="C117" s="156"/>
      <c r="D117" s="166" t="s">
        <v>46</v>
      </c>
      <c r="E117" s="167"/>
      <c r="F117" s="167"/>
      <c r="G117" s="168"/>
      <c r="H117" s="163" t="s">
        <v>77</v>
      </c>
      <c r="I117" s="171" t="s">
        <v>82</v>
      </c>
    </row>
    <row r="118" spans="1:9">
      <c r="A118" s="153"/>
      <c r="B118" s="161"/>
      <c r="C118" s="162"/>
      <c r="D118" s="49" t="s">
        <v>47</v>
      </c>
      <c r="E118" s="50" t="s">
        <v>44</v>
      </c>
      <c r="F118" s="50" t="s">
        <v>45</v>
      </c>
      <c r="G118" s="51" t="s">
        <v>79</v>
      </c>
      <c r="H118" s="165"/>
      <c r="I118" s="173"/>
    </row>
    <row r="119" spans="1:9">
      <c r="A119" s="64" t="s">
        <v>205</v>
      </c>
      <c r="B119" s="65">
        <v>1</v>
      </c>
      <c r="C119" s="66" t="s">
        <v>61</v>
      </c>
      <c r="D119" s="68">
        <v>0</v>
      </c>
      <c r="E119" s="68">
        <v>0</v>
      </c>
      <c r="F119" s="68">
        <v>0</v>
      </c>
      <c r="G119" s="69">
        <v>0</v>
      </c>
      <c r="H119" s="70" t="s">
        <v>203</v>
      </c>
      <c r="I119" s="59"/>
    </row>
    <row r="120" spans="1:9">
      <c r="A120" s="71" t="s">
        <v>206</v>
      </c>
      <c r="B120" s="65">
        <v>2</v>
      </c>
      <c r="C120" s="66" t="s">
        <v>62</v>
      </c>
      <c r="D120" s="68">
        <v>0</v>
      </c>
      <c r="E120" s="68">
        <v>40000</v>
      </c>
      <c r="F120" s="68">
        <v>0</v>
      </c>
      <c r="G120" s="69">
        <f t="shared" ref="G120:G125" si="5">SUM(D120:F120)</f>
        <v>40000</v>
      </c>
      <c r="H120" s="70">
        <v>29280</v>
      </c>
      <c r="I120" s="59"/>
    </row>
    <row r="121" spans="1:9">
      <c r="A121" s="71"/>
      <c r="B121" s="65">
        <v>3</v>
      </c>
      <c r="C121" s="66" t="s">
        <v>63</v>
      </c>
      <c r="D121" s="68">
        <v>0</v>
      </c>
      <c r="E121" s="68">
        <v>20000</v>
      </c>
      <c r="F121" s="68">
        <v>0</v>
      </c>
      <c r="G121" s="69">
        <f t="shared" si="5"/>
        <v>20000</v>
      </c>
      <c r="H121" s="70">
        <v>0</v>
      </c>
      <c r="I121" s="46" t="s">
        <v>176</v>
      </c>
    </row>
    <row r="122" spans="1:9">
      <c r="A122" s="71"/>
      <c r="B122" s="65">
        <v>4</v>
      </c>
      <c r="C122" s="66" t="s">
        <v>64</v>
      </c>
      <c r="D122" s="68">
        <v>0</v>
      </c>
      <c r="E122" s="68">
        <v>0</v>
      </c>
      <c r="F122" s="68">
        <v>0</v>
      </c>
      <c r="G122" s="69">
        <f t="shared" si="5"/>
        <v>0</v>
      </c>
      <c r="H122" s="70" t="s">
        <v>203</v>
      </c>
      <c r="I122" s="59"/>
    </row>
    <row r="123" spans="1:9">
      <c r="A123" s="71"/>
      <c r="B123" s="65">
        <v>5</v>
      </c>
      <c r="C123" s="66" t="s">
        <v>65</v>
      </c>
      <c r="D123" s="68">
        <v>0</v>
      </c>
      <c r="E123" s="68">
        <v>400000</v>
      </c>
      <c r="F123" s="68">
        <v>0</v>
      </c>
      <c r="G123" s="69">
        <f t="shared" si="5"/>
        <v>400000</v>
      </c>
      <c r="H123" s="70">
        <v>227482</v>
      </c>
      <c r="I123" s="59"/>
    </row>
    <row r="124" spans="1:9">
      <c r="A124" s="71"/>
      <c r="B124" s="65">
        <v>6</v>
      </c>
      <c r="C124" s="66" t="s">
        <v>66</v>
      </c>
      <c r="D124" s="68">
        <v>0</v>
      </c>
      <c r="E124" s="68">
        <v>0</v>
      </c>
      <c r="F124" s="68">
        <v>0</v>
      </c>
      <c r="G124" s="69">
        <f t="shared" si="5"/>
        <v>0</v>
      </c>
      <c r="H124" s="70" t="s">
        <v>203</v>
      </c>
      <c r="I124" s="59"/>
    </row>
    <row r="125" spans="1:9">
      <c r="A125" s="71"/>
      <c r="B125" s="65">
        <v>7</v>
      </c>
      <c r="C125" s="66" t="s">
        <v>67</v>
      </c>
      <c r="D125" s="68">
        <v>0</v>
      </c>
      <c r="E125" s="68">
        <v>38000</v>
      </c>
      <c r="F125" s="68">
        <v>0</v>
      </c>
      <c r="G125" s="69">
        <f t="shared" si="5"/>
        <v>38000</v>
      </c>
      <c r="H125" s="70">
        <v>38000</v>
      </c>
      <c r="I125" s="59"/>
    </row>
    <row r="126" spans="1:9">
      <c r="A126" s="71"/>
      <c r="B126" s="95">
        <v>8</v>
      </c>
      <c r="C126" s="83" t="s">
        <v>68</v>
      </c>
      <c r="D126" s="98"/>
      <c r="E126" s="98"/>
      <c r="F126" s="98"/>
      <c r="G126" s="78"/>
      <c r="H126" s="79"/>
      <c r="I126" s="71"/>
    </row>
    <row r="127" spans="1:9">
      <c r="A127" s="71"/>
      <c r="B127" s="95"/>
      <c r="C127" s="83" t="s">
        <v>69</v>
      </c>
      <c r="D127" s="98">
        <v>0</v>
      </c>
      <c r="E127" s="98">
        <v>77000</v>
      </c>
      <c r="F127" s="98">
        <v>0</v>
      </c>
      <c r="G127" s="78">
        <f t="shared" ref="G127:G134" si="6">SUM(D127:F127)</f>
        <v>77000</v>
      </c>
      <c r="H127" s="79">
        <v>77000</v>
      </c>
      <c r="I127" s="71"/>
    </row>
    <row r="128" spans="1:9">
      <c r="A128" s="71"/>
      <c r="B128" s="84"/>
      <c r="C128" s="83" t="s">
        <v>70</v>
      </c>
      <c r="D128" s="98">
        <v>0</v>
      </c>
      <c r="E128" s="98">
        <v>4000</v>
      </c>
      <c r="F128" s="98">
        <v>0</v>
      </c>
      <c r="G128" s="78">
        <f t="shared" si="6"/>
        <v>4000</v>
      </c>
      <c r="H128" s="79">
        <v>4000</v>
      </c>
      <c r="I128" s="71"/>
    </row>
    <row r="129" spans="1:9">
      <c r="A129" s="71"/>
      <c r="B129" s="84"/>
      <c r="C129" s="83" t="s">
        <v>71</v>
      </c>
      <c r="D129" s="98">
        <v>0</v>
      </c>
      <c r="E129" s="98">
        <v>15000</v>
      </c>
      <c r="F129" s="98">
        <v>0</v>
      </c>
      <c r="G129" s="78">
        <f t="shared" si="6"/>
        <v>15000</v>
      </c>
      <c r="H129" s="79">
        <v>14600</v>
      </c>
      <c r="I129" s="71"/>
    </row>
    <row r="130" spans="1:9">
      <c r="A130" s="71"/>
      <c r="B130" s="133"/>
      <c r="C130" s="132" t="s">
        <v>72</v>
      </c>
      <c r="D130" s="109">
        <v>0</v>
      </c>
      <c r="E130" s="109">
        <v>4000</v>
      </c>
      <c r="F130" s="109">
        <v>0</v>
      </c>
      <c r="G130" s="102">
        <f t="shared" si="6"/>
        <v>4000</v>
      </c>
      <c r="H130" s="111">
        <v>4000</v>
      </c>
      <c r="I130" s="71"/>
    </row>
    <row r="131" spans="1:9">
      <c r="A131" s="71"/>
      <c r="B131" s="84">
        <v>9</v>
      </c>
      <c r="C131" s="83" t="s">
        <v>204</v>
      </c>
      <c r="D131" s="98">
        <v>0</v>
      </c>
      <c r="E131" s="98">
        <v>73000</v>
      </c>
      <c r="F131" s="98">
        <v>0</v>
      </c>
      <c r="G131" s="78">
        <f t="shared" si="6"/>
        <v>73000</v>
      </c>
      <c r="H131" s="79">
        <v>68280</v>
      </c>
      <c r="I131" s="59"/>
    </row>
    <row r="132" spans="1:9">
      <c r="A132" s="71"/>
      <c r="B132" s="65">
        <v>10</v>
      </c>
      <c r="C132" s="66" t="s">
        <v>73</v>
      </c>
      <c r="D132" s="68">
        <v>0</v>
      </c>
      <c r="E132" s="68">
        <v>200000</v>
      </c>
      <c r="F132" s="68">
        <v>0</v>
      </c>
      <c r="G132" s="69">
        <f t="shared" si="6"/>
        <v>200000</v>
      </c>
      <c r="H132" s="70">
        <v>235841</v>
      </c>
      <c r="I132" s="59"/>
    </row>
    <row r="133" spans="1:9">
      <c r="A133" s="71"/>
      <c r="B133" s="84">
        <v>11</v>
      </c>
      <c r="C133" s="83" t="s">
        <v>238</v>
      </c>
      <c r="D133" s="98">
        <v>0</v>
      </c>
      <c r="E133" s="98">
        <v>185600</v>
      </c>
      <c r="F133" s="98">
        <v>0</v>
      </c>
      <c r="G133" s="78">
        <f t="shared" si="6"/>
        <v>185600</v>
      </c>
      <c r="H133" s="79">
        <v>179760</v>
      </c>
      <c r="I133" s="59"/>
    </row>
    <row r="134" spans="1:9">
      <c r="A134" s="71"/>
      <c r="B134" s="65">
        <v>12</v>
      </c>
      <c r="C134" s="66" t="s">
        <v>239</v>
      </c>
      <c r="D134" s="68">
        <v>0</v>
      </c>
      <c r="E134" s="68">
        <v>10000</v>
      </c>
      <c r="F134" s="68">
        <v>0</v>
      </c>
      <c r="G134" s="69">
        <f t="shared" si="6"/>
        <v>10000</v>
      </c>
      <c r="H134" s="70">
        <v>10000</v>
      </c>
      <c r="I134" s="59"/>
    </row>
    <row r="135" spans="1:9">
      <c r="A135" s="80"/>
      <c r="B135" s="150" t="s">
        <v>249</v>
      </c>
      <c r="C135" s="151"/>
      <c r="D135" s="142">
        <f>SUM(D119:D134)</f>
        <v>0</v>
      </c>
      <c r="E135" s="90">
        <f>SUM(E119:E134)</f>
        <v>1066600</v>
      </c>
      <c r="F135" s="90">
        <f>SUM(F119:F134)</f>
        <v>0</v>
      </c>
      <c r="G135" s="90">
        <f>SUM(G119:G134)</f>
        <v>1066600</v>
      </c>
      <c r="H135" s="143">
        <f>SUM(H120+H123+H125+H127+H128+H129+H130+H131+H132+H133+H134)</f>
        <v>888243</v>
      </c>
      <c r="I135" s="63"/>
    </row>
    <row r="136" spans="1:9" s="148" customFormat="1">
      <c r="A136" s="169" t="s">
        <v>250</v>
      </c>
      <c r="B136" s="169"/>
      <c r="C136" s="169"/>
      <c r="D136" s="144">
        <f t="shared" ref="D136:H136" si="7">SUM(D20+D22+D41+D112+D135)</f>
        <v>9615300</v>
      </c>
      <c r="E136" s="145">
        <f t="shared" si="7"/>
        <v>17625196</v>
      </c>
      <c r="F136" s="145">
        <f t="shared" si="7"/>
        <v>8031600</v>
      </c>
      <c r="G136" s="146">
        <f t="shared" si="7"/>
        <v>35272096</v>
      </c>
      <c r="H136" s="45">
        <f t="shared" si="7"/>
        <v>33856865.980000004</v>
      </c>
      <c r="I136" s="147"/>
    </row>
  </sheetData>
  <mergeCells count="33">
    <mergeCell ref="A136:C136"/>
    <mergeCell ref="A1:I1"/>
    <mergeCell ref="I58:I59"/>
    <mergeCell ref="D85:G85"/>
    <mergeCell ref="I85:I86"/>
    <mergeCell ref="B112:C112"/>
    <mergeCell ref="A117:A118"/>
    <mergeCell ref="B117:C118"/>
    <mergeCell ref="D117:G117"/>
    <mergeCell ref="H117:H118"/>
    <mergeCell ref="I117:I118"/>
    <mergeCell ref="I3:I4"/>
    <mergeCell ref="B20:C20"/>
    <mergeCell ref="D3:G3"/>
    <mergeCell ref="I31:I32"/>
    <mergeCell ref="D31:G31"/>
    <mergeCell ref="H3:H4"/>
    <mergeCell ref="B3:C4"/>
    <mergeCell ref="H31:H32"/>
    <mergeCell ref="B6:C6"/>
    <mergeCell ref="B22:C22"/>
    <mergeCell ref="H58:H59"/>
    <mergeCell ref="A85:A86"/>
    <mergeCell ref="B85:C86"/>
    <mergeCell ref="H85:H86"/>
    <mergeCell ref="D58:G58"/>
    <mergeCell ref="B135:C135"/>
    <mergeCell ref="A3:A4"/>
    <mergeCell ref="A58:A59"/>
    <mergeCell ref="B58:C59"/>
    <mergeCell ref="B41:C41"/>
    <mergeCell ref="A31:A32"/>
    <mergeCell ref="B31:C32"/>
  </mergeCells>
  <pageMargins left="0.2" right="0.19" top="0.26" bottom="0.28999999999999998" header="0.27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26"/>
  <sheetViews>
    <sheetView topLeftCell="B97" zoomScale="110" zoomScaleNormal="110" workbookViewId="0">
      <selection activeCell="B104" sqref="B104"/>
    </sheetView>
  </sheetViews>
  <sheetFormatPr defaultRowHeight="20.25"/>
  <cols>
    <col min="1" max="1" width="24" style="12" customWidth="1"/>
    <col min="2" max="2" width="52.625" style="1" customWidth="1"/>
    <col min="3" max="3" width="13.25" style="1" customWidth="1"/>
    <col min="4" max="4" width="13.625" style="1" customWidth="1"/>
    <col min="5" max="5" width="14.75" style="1" customWidth="1"/>
    <col min="6" max="6" width="15.75" style="1" customWidth="1"/>
    <col min="7" max="16384" width="9" style="1"/>
  </cols>
  <sheetData>
    <row r="2" spans="1:6" ht="23.25">
      <c r="A2" s="174" t="s">
        <v>74</v>
      </c>
      <c r="B2" s="174"/>
      <c r="C2" s="174"/>
      <c r="D2" s="174"/>
      <c r="E2" s="174"/>
      <c r="F2" s="174"/>
    </row>
    <row r="3" spans="1:6" ht="15" customHeight="1">
      <c r="A3" s="11"/>
      <c r="B3" s="11"/>
      <c r="C3" s="11"/>
      <c r="D3" s="11"/>
      <c r="E3" s="11"/>
      <c r="F3" s="11"/>
    </row>
    <row r="4" spans="1:6">
      <c r="A4" s="7" t="s">
        <v>75</v>
      </c>
      <c r="B4" s="7" t="s">
        <v>1</v>
      </c>
      <c r="C4" s="7" t="s">
        <v>76</v>
      </c>
      <c r="D4" s="7" t="s">
        <v>77</v>
      </c>
      <c r="E4" s="7" t="s">
        <v>2</v>
      </c>
      <c r="F4" s="7" t="s">
        <v>82</v>
      </c>
    </row>
    <row r="5" spans="1:6">
      <c r="A5" s="13" t="s">
        <v>88</v>
      </c>
      <c r="B5" s="3" t="s">
        <v>78</v>
      </c>
      <c r="C5" s="3">
        <v>0</v>
      </c>
      <c r="D5" s="3">
        <v>0</v>
      </c>
      <c r="E5" s="3">
        <v>0</v>
      </c>
      <c r="F5" s="3"/>
    </row>
    <row r="6" spans="1:6">
      <c r="A6" s="13" t="s">
        <v>89</v>
      </c>
      <c r="B6" s="28" t="s">
        <v>79</v>
      </c>
      <c r="C6" s="28">
        <v>0</v>
      </c>
      <c r="D6" s="28">
        <v>0</v>
      </c>
      <c r="E6" s="28">
        <v>0</v>
      </c>
      <c r="F6" s="29"/>
    </row>
    <row r="7" spans="1:6">
      <c r="A7" s="14" t="s">
        <v>3</v>
      </c>
      <c r="B7" s="9" t="s">
        <v>98</v>
      </c>
      <c r="C7" s="23">
        <v>8691300</v>
      </c>
      <c r="D7" s="23">
        <v>8665900</v>
      </c>
      <c r="E7" s="24">
        <f>SUM(C7-D7)</f>
        <v>25400</v>
      </c>
      <c r="F7" s="9"/>
    </row>
    <row r="8" spans="1:6">
      <c r="A8" s="13" t="s">
        <v>4</v>
      </c>
      <c r="B8" s="9" t="s">
        <v>99</v>
      </c>
      <c r="C8" s="23">
        <v>967200</v>
      </c>
      <c r="D8" s="23">
        <v>967200</v>
      </c>
      <c r="E8" s="24">
        <f>SUM(C8-D8)</f>
        <v>0</v>
      </c>
      <c r="F8" s="9"/>
    </row>
    <row r="9" spans="1:6">
      <c r="A9" s="13"/>
      <c r="B9" s="9" t="s">
        <v>80</v>
      </c>
      <c r="C9" s="23">
        <v>48000</v>
      </c>
      <c r="D9" s="23">
        <v>48000</v>
      </c>
      <c r="E9" s="24">
        <v>0</v>
      </c>
      <c r="F9" s="9"/>
    </row>
    <row r="10" spans="1:6">
      <c r="A10" s="13"/>
      <c r="B10" s="9" t="s">
        <v>100</v>
      </c>
      <c r="C10" s="23">
        <v>10000</v>
      </c>
      <c r="D10" s="23">
        <v>10000</v>
      </c>
      <c r="E10" s="10">
        <f t="shared" ref="E10:E21" si="0">SUM(C10-D10)</f>
        <v>0</v>
      </c>
      <c r="F10" s="9"/>
    </row>
    <row r="11" spans="1:6">
      <c r="A11" s="13"/>
      <c r="B11" s="9" t="s">
        <v>81</v>
      </c>
      <c r="C11" s="23">
        <v>15000</v>
      </c>
      <c r="D11" s="23">
        <v>14700</v>
      </c>
      <c r="E11" s="23">
        <f t="shared" si="0"/>
        <v>300</v>
      </c>
      <c r="F11" s="9"/>
    </row>
    <row r="12" spans="1:6">
      <c r="A12" s="13"/>
      <c r="B12" s="9" t="s">
        <v>83</v>
      </c>
      <c r="C12" s="23">
        <v>55000</v>
      </c>
      <c r="D12" s="23">
        <v>54000</v>
      </c>
      <c r="E12" s="23">
        <f t="shared" si="0"/>
        <v>1000</v>
      </c>
      <c r="F12" s="9"/>
    </row>
    <row r="13" spans="1:6">
      <c r="A13" s="13"/>
      <c r="B13" s="9" t="s">
        <v>84</v>
      </c>
      <c r="C13" s="23">
        <v>170000</v>
      </c>
      <c r="D13" s="23">
        <v>72992</v>
      </c>
      <c r="E13" s="23">
        <f t="shared" si="0"/>
        <v>97008</v>
      </c>
      <c r="F13" s="9"/>
    </row>
    <row r="14" spans="1:6">
      <c r="A14" s="13"/>
      <c r="B14" s="9" t="s">
        <v>85</v>
      </c>
      <c r="C14" s="23">
        <v>195000</v>
      </c>
      <c r="D14" s="23">
        <v>90000</v>
      </c>
      <c r="E14" s="23">
        <f t="shared" si="0"/>
        <v>105000</v>
      </c>
      <c r="F14" s="9"/>
    </row>
    <row r="15" spans="1:6">
      <c r="A15" s="13"/>
      <c r="B15" s="9" t="s">
        <v>86</v>
      </c>
      <c r="C15" s="23">
        <v>150300</v>
      </c>
      <c r="D15" s="23">
        <v>144000</v>
      </c>
      <c r="E15" s="23">
        <f t="shared" si="0"/>
        <v>6300</v>
      </c>
      <c r="F15" s="9"/>
    </row>
    <row r="16" spans="1:6">
      <c r="A16" s="13"/>
      <c r="B16" s="9" t="s">
        <v>87</v>
      </c>
      <c r="C16" s="23">
        <v>10000</v>
      </c>
      <c r="D16" s="23">
        <v>10000</v>
      </c>
      <c r="E16" s="23">
        <f t="shared" si="0"/>
        <v>0</v>
      </c>
      <c r="F16" s="9"/>
    </row>
    <row r="17" spans="1:6">
      <c r="A17" s="13"/>
      <c r="B17" s="9" t="s">
        <v>185</v>
      </c>
      <c r="C17" s="23">
        <v>30000</v>
      </c>
      <c r="D17" s="23">
        <v>15960</v>
      </c>
      <c r="E17" s="23">
        <f t="shared" si="0"/>
        <v>14040</v>
      </c>
      <c r="F17" s="9"/>
    </row>
    <row r="18" spans="1:6">
      <c r="A18" s="13"/>
      <c r="B18" s="9" t="s">
        <v>186</v>
      </c>
      <c r="C18" s="23">
        <v>20000</v>
      </c>
      <c r="D18" s="23">
        <v>0</v>
      </c>
      <c r="E18" s="23">
        <f t="shared" si="0"/>
        <v>20000</v>
      </c>
      <c r="F18" s="9" t="s">
        <v>176</v>
      </c>
    </row>
    <row r="19" spans="1:6">
      <c r="A19" s="13"/>
      <c r="B19" s="9" t="s">
        <v>187</v>
      </c>
      <c r="C19" s="23">
        <v>200000</v>
      </c>
      <c r="D19" s="23">
        <v>0</v>
      </c>
      <c r="E19" s="23">
        <f t="shared" si="0"/>
        <v>200000</v>
      </c>
      <c r="F19" s="9" t="s">
        <v>176</v>
      </c>
    </row>
    <row r="20" spans="1:6">
      <c r="A20" s="15"/>
      <c r="B20" s="28" t="s">
        <v>79</v>
      </c>
      <c r="C20" s="30">
        <f>SUM(C7:C17)</f>
        <v>10341800</v>
      </c>
      <c r="D20" s="30">
        <f>SUM(D7:D17)</f>
        <v>10092752</v>
      </c>
      <c r="E20" s="30">
        <f t="shared" si="0"/>
        <v>249048</v>
      </c>
      <c r="F20" s="31"/>
    </row>
    <row r="21" spans="1:6">
      <c r="A21" s="14" t="s">
        <v>173</v>
      </c>
      <c r="B21" s="8" t="s">
        <v>90</v>
      </c>
      <c r="C21" s="16">
        <v>10000</v>
      </c>
      <c r="D21" s="16">
        <v>6450</v>
      </c>
      <c r="E21" s="16">
        <f t="shared" si="0"/>
        <v>3550</v>
      </c>
      <c r="F21" s="8"/>
    </row>
    <row r="22" spans="1:6">
      <c r="A22" s="15" t="s">
        <v>6</v>
      </c>
      <c r="B22" s="28" t="s">
        <v>79</v>
      </c>
      <c r="C22" s="30">
        <f>SUM(C21)</f>
        <v>10000</v>
      </c>
      <c r="D22" s="30">
        <f>SUM(D21)</f>
        <v>6450</v>
      </c>
      <c r="E22" s="30">
        <f>SUM(E21)</f>
        <v>3550</v>
      </c>
      <c r="F22" s="32"/>
    </row>
    <row r="23" spans="1:6">
      <c r="A23" s="1"/>
    </row>
    <row r="24" spans="1:6">
      <c r="A24" s="1"/>
    </row>
    <row r="25" spans="1:6">
      <c r="A25" s="1"/>
    </row>
    <row r="26" spans="1:6">
      <c r="A26" s="17"/>
      <c r="B26" s="18"/>
      <c r="C26" s="19"/>
      <c r="D26" s="19"/>
      <c r="E26" s="19"/>
      <c r="F26" s="20"/>
    </row>
    <row r="27" spans="1:6">
      <c r="A27" s="7" t="s">
        <v>75</v>
      </c>
      <c r="B27" s="7" t="s">
        <v>1</v>
      </c>
      <c r="C27" s="7" t="s">
        <v>76</v>
      </c>
      <c r="D27" s="7" t="s">
        <v>77</v>
      </c>
      <c r="E27" s="7" t="s">
        <v>2</v>
      </c>
      <c r="F27" s="7" t="s">
        <v>82</v>
      </c>
    </row>
    <row r="28" spans="1:6">
      <c r="A28" s="14" t="s">
        <v>91</v>
      </c>
      <c r="B28" s="9" t="s">
        <v>93</v>
      </c>
      <c r="C28" s="23">
        <v>100000</v>
      </c>
      <c r="D28" s="23">
        <v>88000</v>
      </c>
      <c r="E28" s="23">
        <f>SUM(C28-D28)</f>
        <v>12000</v>
      </c>
      <c r="F28" s="9"/>
    </row>
    <row r="29" spans="1:6">
      <c r="A29" s="13" t="s">
        <v>92</v>
      </c>
      <c r="B29" s="9" t="s">
        <v>94</v>
      </c>
      <c r="C29" s="23">
        <v>2387200</v>
      </c>
      <c r="D29" s="23">
        <v>2371200</v>
      </c>
      <c r="E29" s="23">
        <f>SUM(C29-D29)</f>
        <v>16000</v>
      </c>
      <c r="F29" s="9"/>
    </row>
    <row r="30" spans="1:6">
      <c r="A30" s="13"/>
      <c r="B30" s="9" t="s">
        <v>95</v>
      </c>
      <c r="C30" s="23">
        <v>1112096</v>
      </c>
      <c r="D30" s="24">
        <v>958598.02</v>
      </c>
      <c r="E30" s="24">
        <f>SUM(C30-D30)</f>
        <v>153497.97999999998</v>
      </c>
      <c r="F30" s="9"/>
    </row>
    <row r="31" spans="1:6">
      <c r="A31" s="13"/>
      <c r="B31" s="9" t="s">
        <v>96</v>
      </c>
      <c r="C31" s="23">
        <v>10000</v>
      </c>
      <c r="D31" s="23">
        <v>10000</v>
      </c>
      <c r="E31" s="23">
        <f>SUM(C31-D31)</f>
        <v>0</v>
      </c>
      <c r="F31" s="9"/>
    </row>
    <row r="32" spans="1:6">
      <c r="A32" s="13"/>
      <c r="B32" s="9" t="s">
        <v>97</v>
      </c>
      <c r="C32" s="23">
        <v>120000</v>
      </c>
      <c r="D32" s="23">
        <v>120000</v>
      </c>
      <c r="E32" s="23">
        <f t="shared" ref="E32:E49" si="1">SUM(C32-D32)</f>
        <v>0</v>
      </c>
      <c r="F32" s="9"/>
    </row>
    <row r="33" spans="1:6">
      <c r="A33" s="13"/>
      <c r="B33" s="9" t="s">
        <v>101</v>
      </c>
      <c r="C33" s="23">
        <v>10000</v>
      </c>
      <c r="D33" s="23">
        <v>0</v>
      </c>
      <c r="E33" s="23">
        <f t="shared" si="1"/>
        <v>10000</v>
      </c>
      <c r="F33" s="9"/>
    </row>
    <row r="34" spans="1:6">
      <c r="A34" s="3"/>
      <c r="B34" s="9" t="s">
        <v>103</v>
      </c>
      <c r="C34" s="23">
        <v>300000</v>
      </c>
      <c r="D34" s="23">
        <v>300000</v>
      </c>
      <c r="E34" s="23">
        <f t="shared" si="1"/>
        <v>0</v>
      </c>
      <c r="F34" s="9"/>
    </row>
    <row r="35" spans="1:6">
      <c r="A35" s="13"/>
      <c r="B35" s="9" t="s">
        <v>104</v>
      </c>
      <c r="C35" s="23">
        <v>200000</v>
      </c>
      <c r="D35" s="23">
        <v>0</v>
      </c>
      <c r="E35" s="23">
        <f t="shared" si="1"/>
        <v>200000</v>
      </c>
      <c r="F35" s="9" t="s">
        <v>102</v>
      </c>
    </row>
    <row r="36" spans="1:6">
      <c r="A36" s="13"/>
      <c r="B36" s="9" t="s">
        <v>105</v>
      </c>
      <c r="C36" s="23">
        <v>45000</v>
      </c>
      <c r="D36" s="23">
        <v>45000</v>
      </c>
      <c r="E36" s="23">
        <f t="shared" si="1"/>
        <v>0</v>
      </c>
      <c r="F36" s="9"/>
    </row>
    <row r="37" spans="1:6">
      <c r="A37" s="13"/>
      <c r="B37" s="9" t="s">
        <v>106</v>
      </c>
      <c r="C37" s="23">
        <v>60000</v>
      </c>
      <c r="D37" s="23">
        <v>39200</v>
      </c>
      <c r="E37" s="23">
        <f t="shared" si="1"/>
        <v>20800</v>
      </c>
      <c r="F37" s="9"/>
    </row>
    <row r="38" spans="1:6">
      <c r="A38" s="13"/>
      <c r="B38" s="9" t="s">
        <v>107</v>
      </c>
      <c r="C38" s="23">
        <v>20000</v>
      </c>
      <c r="D38" s="23">
        <v>20000</v>
      </c>
      <c r="E38" s="23">
        <f t="shared" si="1"/>
        <v>0</v>
      </c>
      <c r="F38" s="9"/>
    </row>
    <row r="39" spans="1:6">
      <c r="A39" s="13"/>
      <c r="B39" s="9" t="s">
        <v>108</v>
      </c>
      <c r="C39" s="23">
        <v>60000</v>
      </c>
      <c r="D39" s="23">
        <v>60000</v>
      </c>
      <c r="E39" s="23">
        <f t="shared" si="1"/>
        <v>0</v>
      </c>
      <c r="F39" s="9"/>
    </row>
    <row r="40" spans="1:6">
      <c r="A40" s="13"/>
      <c r="B40" s="9" t="s">
        <v>177</v>
      </c>
      <c r="C40" s="23">
        <v>10000</v>
      </c>
      <c r="D40" s="23">
        <v>0</v>
      </c>
      <c r="E40" s="23">
        <f t="shared" si="1"/>
        <v>10000</v>
      </c>
      <c r="F40" s="9" t="s">
        <v>176</v>
      </c>
    </row>
    <row r="41" spans="1:6">
      <c r="A41" s="13"/>
      <c r="B41" s="9" t="s">
        <v>178</v>
      </c>
      <c r="C41" s="23">
        <v>20000</v>
      </c>
      <c r="D41" s="23">
        <v>0</v>
      </c>
      <c r="E41" s="23">
        <f t="shared" si="1"/>
        <v>20000</v>
      </c>
      <c r="F41" s="9" t="s">
        <v>176</v>
      </c>
    </row>
    <row r="42" spans="1:6">
      <c r="A42" s="15"/>
      <c r="B42" s="28" t="s">
        <v>79</v>
      </c>
      <c r="C42" s="30">
        <f>SUM(C28+C29+C30+C31+C32+C33+C34+C35+C36+C37+C38+C39)</f>
        <v>4424296</v>
      </c>
      <c r="D42" s="30">
        <f>+D28+D29+D30+D31+D32+D33+D34+D35+D36+D37+D38+D39</f>
        <v>4011998.02</v>
      </c>
      <c r="E42" s="30">
        <f t="shared" si="1"/>
        <v>412297.98</v>
      </c>
      <c r="F42" s="32"/>
    </row>
    <row r="43" spans="1:6">
      <c r="A43" s="14" t="s">
        <v>10</v>
      </c>
      <c r="B43" s="9" t="s">
        <v>109</v>
      </c>
      <c r="C43" s="23">
        <v>600000</v>
      </c>
      <c r="D43" s="23">
        <v>589500</v>
      </c>
      <c r="E43" s="23">
        <f t="shared" si="1"/>
        <v>10500</v>
      </c>
      <c r="F43" s="9"/>
    </row>
    <row r="44" spans="1:6">
      <c r="A44" s="13"/>
      <c r="B44" s="9" t="s">
        <v>110</v>
      </c>
      <c r="C44" s="23">
        <v>473000</v>
      </c>
      <c r="D44" s="23">
        <v>472000</v>
      </c>
      <c r="E44" s="23">
        <f t="shared" si="1"/>
        <v>1000</v>
      </c>
      <c r="F44" s="9"/>
    </row>
    <row r="45" spans="1:6">
      <c r="A45" s="13"/>
      <c r="B45" s="3" t="s">
        <v>179</v>
      </c>
      <c r="C45" s="4">
        <v>1069000</v>
      </c>
      <c r="D45" s="4">
        <v>879000</v>
      </c>
      <c r="E45" s="4">
        <f t="shared" si="1"/>
        <v>190000</v>
      </c>
      <c r="F45" s="3"/>
    </row>
    <row r="46" spans="1:6">
      <c r="A46" s="13"/>
      <c r="B46" s="9" t="s">
        <v>111</v>
      </c>
      <c r="C46" s="23">
        <v>384000</v>
      </c>
      <c r="D46" s="23">
        <v>383000</v>
      </c>
      <c r="E46" s="23">
        <f t="shared" si="1"/>
        <v>1000</v>
      </c>
      <c r="F46" s="9"/>
    </row>
    <row r="47" spans="1:6">
      <c r="A47" s="13"/>
      <c r="B47" s="9" t="s">
        <v>112</v>
      </c>
      <c r="C47" s="23">
        <v>384000</v>
      </c>
      <c r="D47" s="23">
        <v>383000</v>
      </c>
      <c r="E47" s="23">
        <f t="shared" si="1"/>
        <v>1000</v>
      </c>
      <c r="F47" s="9"/>
    </row>
    <row r="48" spans="1:6">
      <c r="A48" s="13"/>
      <c r="B48" s="9" t="s">
        <v>181</v>
      </c>
      <c r="C48" s="23">
        <v>1256000</v>
      </c>
      <c r="D48" s="23">
        <v>1253000</v>
      </c>
      <c r="E48" s="23">
        <f t="shared" si="1"/>
        <v>3000</v>
      </c>
      <c r="F48" s="9"/>
    </row>
    <row r="49" spans="1:6">
      <c r="A49" s="15"/>
      <c r="B49" s="6" t="s">
        <v>180</v>
      </c>
      <c r="C49" s="21">
        <v>497000</v>
      </c>
      <c r="D49" s="21">
        <v>490500</v>
      </c>
      <c r="E49" s="21">
        <f t="shared" si="1"/>
        <v>6500</v>
      </c>
      <c r="F49" s="6"/>
    </row>
    <row r="50" spans="1:6">
      <c r="A50" s="41"/>
    </row>
    <row r="51" spans="1:6" ht="20.25" customHeight="1">
      <c r="C51" s="2"/>
      <c r="D51" s="2"/>
      <c r="E51" s="2"/>
    </row>
    <row r="52" spans="1:6" ht="20.25" customHeight="1">
      <c r="C52" s="2"/>
      <c r="D52" s="2"/>
      <c r="E52" s="2"/>
    </row>
    <row r="53" spans="1:6">
      <c r="A53" s="7" t="s">
        <v>75</v>
      </c>
      <c r="B53" s="7" t="s">
        <v>1</v>
      </c>
      <c r="C53" s="7" t="s">
        <v>76</v>
      </c>
      <c r="D53" s="7" t="s">
        <v>77</v>
      </c>
      <c r="E53" s="7" t="s">
        <v>2</v>
      </c>
      <c r="F53" s="7" t="s">
        <v>82</v>
      </c>
    </row>
    <row r="54" spans="1:6">
      <c r="A54" s="14" t="s">
        <v>10</v>
      </c>
      <c r="B54" s="8" t="s">
        <v>114</v>
      </c>
      <c r="C54" s="16"/>
      <c r="D54" s="16"/>
      <c r="E54" s="16">
        <f t="shared" ref="E54:E68" si="2">SUM(C54-D54)</f>
        <v>0</v>
      </c>
      <c r="F54" s="8"/>
    </row>
    <row r="55" spans="1:6">
      <c r="A55" s="22"/>
      <c r="B55" s="3" t="s">
        <v>174</v>
      </c>
      <c r="C55" s="4">
        <v>600000</v>
      </c>
      <c r="D55" s="4">
        <v>591000</v>
      </c>
      <c r="E55" s="4">
        <f t="shared" si="2"/>
        <v>9000</v>
      </c>
      <c r="F55" s="3"/>
    </row>
    <row r="56" spans="1:6">
      <c r="A56" s="22"/>
      <c r="B56" s="3" t="s">
        <v>175</v>
      </c>
      <c r="C56" s="4">
        <v>471000</v>
      </c>
      <c r="D56" s="4">
        <v>464500</v>
      </c>
      <c r="E56" s="4">
        <f t="shared" si="2"/>
        <v>6500</v>
      </c>
      <c r="F56" s="3"/>
    </row>
    <row r="57" spans="1:6">
      <c r="A57" s="22"/>
      <c r="B57" s="8" t="s">
        <v>182</v>
      </c>
      <c r="C57" s="16">
        <v>1018000</v>
      </c>
      <c r="D57" s="16">
        <v>720000</v>
      </c>
      <c r="E57" s="16">
        <f t="shared" si="2"/>
        <v>298000</v>
      </c>
      <c r="F57" s="8"/>
    </row>
    <row r="58" spans="1:6">
      <c r="A58" s="22"/>
      <c r="B58" s="9" t="s">
        <v>126</v>
      </c>
      <c r="C58" s="23">
        <v>1349000</v>
      </c>
      <c r="D58" s="23">
        <v>1340800</v>
      </c>
      <c r="E58" s="23">
        <f t="shared" si="2"/>
        <v>8200</v>
      </c>
      <c r="F58" s="9"/>
    </row>
    <row r="59" spans="1:6">
      <c r="A59" s="42"/>
      <c r="B59" s="3" t="s">
        <v>115</v>
      </c>
      <c r="C59" s="4">
        <v>485000</v>
      </c>
      <c r="D59" s="4">
        <v>0</v>
      </c>
      <c r="E59" s="4">
        <f t="shared" si="2"/>
        <v>485000</v>
      </c>
      <c r="F59" s="3" t="s">
        <v>113</v>
      </c>
    </row>
    <row r="60" spans="1:6">
      <c r="A60" s="22"/>
      <c r="B60" s="9" t="s">
        <v>116</v>
      </c>
      <c r="C60" s="23">
        <v>574000</v>
      </c>
      <c r="D60" s="23">
        <v>0</v>
      </c>
      <c r="E60" s="23">
        <f t="shared" si="2"/>
        <v>574000</v>
      </c>
      <c r="F60" s="9" t="s">
        <v>113</v>
      </c>
    </row>
    <row r="61" spans="1:6">
      <c r="A61" s="22"/>
      <c r="B61" s="9" t="s">
        <v>117</v>
      </c>
      <c r="C61" s="23">
        <v>511000</v>
      </c>
      <c r="D61" s="23">
        <v>0</v>
      </c>
      <c r="E61" s="23">
        <f t="shared" si="2"/>
        <v>511000</v>
      </c>
      <c r="F61" s="9" t="s">
        <v>113</v>
      </c>
    </row>
    <row r="62" spans="1:6">
      <c r="A62" s="22"/>
      <c r="B62" s="9" t="s">
        <v>184</v>
      </c>
      <c r="C62" s="26">
        <v>1005000</v>
      </c>
      <c r="D62" s="24">
        <v>0</v>
      </c>
      <c r="E62" s="23">
        <f t="shared" si="2"/>
        <v>1005000</v>
      </c>
      <c r="F62" s="9" t="s">
        <v>113</v>
      </c>
    </row>
    <row r="63" spans="1:6">
      <c r="A63" s="22"/>
      <c r="B63" s="3" t="s">
        <v>183</v>
      </c>
      <c r="C63" s="4">
        <v>419000</v>
      </c>
      <c r="D63" s="4">
        <v>0</v>
      </c>
      <c r="E63" s="4">
        <f t="shared" si="2"/>
        <v>419000</v>
      </c>
      <c r="F63" s="3" t="s">
        <v>113</v>
      </c>
    </row>
    <row r="64" spans="1:6">
      <c r="A64" s="3"/>
      <c r="B64" s="8" t="s">
        <v>127</v>
      </c>
      <c r="C64" s="16">
        <v>498000</v>
      </c>
      <c r="D64" s="16">
        <v>0</v>
      </c>
      <c r="E64" s="16">
        <f t="shared" si="2"/>
        <v>498000</v>
      </c>
      <c r="F64" s="8" t="s">
        <v>113</v>
      </c>
    </row>
    <row r="65" spans="1:6">
      <c r="A65" s="13"/>
      <c r="B65" s="8" t="s">
        <v>120</v>
      </c>
      <c r="C65" s="8"/>
      <c r="D65" s="8"/>
      <c r="E65" s="16">
        <f t="shared" si="2"/>
        <v>0</v>
      </c>
      <c r="F65" s="8"/>
    </row>
    <row r="66" spans="1:6">
      <c r="A66" s="13"/>
      <c r="B66" s="3" t="s">
        <v>128</v>
      </c>
      <c r="C66" s="4">
        <v>488000</v>
      </c>
      <c r="D66" s="4">
        <v>0</v>
      </c>
      <c r="E66" s="4">
        <f t="shared" si="2"/>
        <v>488000</v>
      </c>
      <c r="F66" s="3" t="s">
        <v>113</v>
      </c>
    </row>
    <row r="67" spans="1:6">
      <c r="A67" s="13"/>
      <c r="B67" s="3" t="s">
        <v>129</v>
      </c>
      <c r="C67" s="4">
        <v>419000</v>
      </c>
      <c r="D67" s="25">
        <v>0</v>
      </c>
      <c r="E67" s="4">
        <f t="shared" si="2"/>
        <v>419000</v>
      </c>
      <c r="F67" s="3" t="s">
        <v>113</v>
      </c>
    </row>
    <row r="68" spans="1:6">
      <c r="A68" s="13"/>
      <c r="B68" s="9" t="s">
        <v>118</v>
      </c>
      <c r="C68" s="23">
        <v>511000</v>
      </c>
      <c r="D68" s="23">
        <v>0</v>
      </c>
      <c r="E68" s="23">
        <f t="shared" si="2"/>
        <v>511000</v>
      </c>
      <c r="F68" s="9" t="s">
        <v>113</v>
      </c>
    </row>
    <row r="69" spans="1:6">
      <c r="A69" s="13"/>
      <c r="B69" s="3" t="s">
        <v>119</v>
      </c>
      <c r="C69" s="3"/>
      <c r="D69" s="3"/>
      <c r="E69" s="3"/>
      <c r="F69" s="3"/>
    </row>
    <row r="70" spans="1:6">
      <c r="A70" s="13"/>
      <c r="B70" s="3" t="s">
        <v>124</v>
      </c>
      <c r="C70" s="4">
        <v>511000</v>
      </c>
      <c r="D70" s="4">
        <v>0</v>
      </c>
      <c r="E70" s="4">
        <v>511000</v>
      </c>
      <c r="F70" s="3" t="s">
        <v>113</v>
      </c>
    </row>
    <row r="71" spans="1:6">
      <c r="A71" s="13"/>
      <c r="B71" s="3" t="s">
        <v>130</v>
      </c>
      <c r="C71" s="4">
        <v>488000</v>
      </c>
      <c r="D71" s="4">
        <v>0</v>
      </c>
      <c r="E71" s="4">
        <f t="shared" ref="E71:E73" si="3">SUM(C71-D71)</f>
        <v>488000</v>
      </c>
      <c r="F71" s="3" t="s">
        <v>113</v>
      </c>
    </row>
    <row r="72" spans="1:6">
      <c r="A72" s="13"/>
      <c r="B72" s="3" t="s">
        <v>131</v>
      </c>
      <c r="C72" s="4">
        <v>488000</v>
      </c>
      <c r="D72" s="4">
        <v>0</v>
      </c>
      <c r="E72" s="4">
        <f t="shared" si="3"/>
        <v>488000</v>
      </c>
      <c r="F72" s="3" t="s">
        <v>113</v>
      </c>
    </row>
    <row r="73" spans="1:6">
      <c r="A73" s="15"/>
      <c r="B73" s="6" t="s">
        <v>132</v>
      </c>
      <c r="C73" s="21">
        <v>381000</v>
      </c>
      <c r="D73" s="21">
        <v>0</v>
      </c>
      <c r="E73" s="21">
        <f t="shared" si="3"/>
        <v>381000</v>
      </c>
      <c r="F73" s="6" t="s">
        <v>113</v>
      </c>
    </row>
    <row r="74" spans="1:6">
      <c r="A74" s="41"/>
      <c r="B74" s="43"/>
      <c r="C74" s="43"/>
      <c r="D74" s="43"/>
      <c r="E74" s="43"/>
      <c r="F74" s="43"/>
    </row>
    <row r="75" spans="1:6">
      <c r="C75" s="2"/>
      <c r="D75" s="2"/>
      <c r="E75" s="2"/>
    </row>
    <row r="76" spans="1:6">
      <c r="A76" s="7" t="s">
        <v>75</v>
      </c>
      <c r="B76" s="7" t="s">
        <v>1</v>
      </c>
      <c r="C76" s="7" t="s">
        <v>76</v>
      </c>
      <c r="D76" s="7" t="s">
        <v>77</v>
      </c>
      <c r="E76" s="7" t="s">
        <v>2</v>
      </c>
      <c r="F76" s="7" t="s">
        <v>82</v>
      </c>
    </row>
    <row r="77" spans="1:6">
      <c r="A77" s="14" t="s">
        <v>10</v>
      </c>
      <c r="B77" s="8" t="s">
        <v>121</v>
      </c>
      <c r="C77" s="8"/>
      <c r="D77" s="8"/>
      <c r="E77" s="8"/>
      <c r="F77" s="8"/>
    </row>
    <row r="78" spans="1:6">
      <c r="A78" s="22"/>
      <c r="B78" s="3" t="s">
        <v>125</v>
      </c>
      <c r="C78" s="4">
        <v>402000</v>
      </c>
      <c r="D78" s="4">
        <v>0</v>
      </c>
      <c r="E78" s="4">
        <f t="shared" ref="E78" si="4">SUM(C78-D78)</f>
        <v>402000</v>
      </c>
      <c r="F78" s="3" t="s">
        <v>113</v>
      </c>
    </row>
    <row r="79" spans="1:6">
      <c r="A79" s="22"/>
      <c r="B79" s="6" t="s">
        <v>133</v>
      </c>
      <c r="C79" s="21">
        <v>487000</v>
      </c>
      <c r="D79" s="21">
        <v>0</v>
      </c>
      <c r="E79" s="21">
        <f>SUM(C79-D79)</f>
        <v>487000</v>
      </c>
      <c r="F79" s="6" t="s">
        <v>113</v>
      </c>
    </row>
    <row r="80" spans="1:6">
      <c r="A80" s="22"/>
      <c r="B80" s="3" t="s">
        <v>122</v>
      </c>
      <c r="C80" s="3"/>
      <c r="D80" s="3"/>
      <c r="E80" s="3"/>
      <c r="F80" s="3"/>
    </row>
    <row r="81" spans="1:6">
      <c r="A81" s="22"/>
      <c r="B81" s="3" t="s">
        <v>134</v>
      </c>
      <c r="C81" s="4">
        <v>611000</v>
      </c>
      <c r="D81" s="4">
        <v>0</v>
      </c>
      <c r="E81" s="4">
        <f>SUM(C81-D81)</f>
        <v>611000</v>
      </c>
      <c r="F81" s="3" t="s">
        <v>113</v>
      </c>
    </row>
    <row r="82" spans="1:6">
      <c r="A82" s="22"/>
      <c r="B82" s="6" t="s">
        <v>135</v>
      </c>
      <c r="C82" s="21">
        <v>541000</v>
      </c>
      <c r="D82" s="21">
        <v>0</v>
      </c>
      <c r="E82" s="21">
        <f>SUM(C82-D82)</f>
        <v>541000</v>
      </c>
      <c r="F82" s="6"/>
    </row>
    <row r="83" spans="1:6">
      <c r="A83" s="3"/>
      <c r="B83" s="8" t="s">
        <v>123</v>
      </c>
      <c r="C83" s="8"/>
      <c r="D83" s="8"/>
      <c r="E83" s="8"/>
      <c r="F83" s="8"/>
    </row>
    <row r="84" spans="1:6">
      <c r="A84" s="13"/>
      <c r="B84" s="3" t="s">
        <v>136</v>
      </c>
      <c r="C84" s="4">
        <v>294000</v>
      </c>
      <c r="D84" s="4">
        <v>286000</v>
      </c>
      <c r="E84" s="4">
        <f>SUM(C84-D84)</f>
        <v>8000</v>
      </c>
      <c r="F84" s="3"/>
    </row>
    <row r="85" spans="1:6">
      <c r="A85" s="13"/>
      <c r="B85" s="3" t="s">
        <v>137</v>
      </c>
      <c r="C85" s="4">
        <v>124000</v>
      </c>
      <c r="D85" s="4">
        <v>124000</v>
      </c>
      <c r="E85" s="4">
        <f>SUM(C85-D85)</f>
        <v>0</v>
      </c>
      <c r="F85" s="3"/>
    </row>
    <row r="86" spans="1:6">
      <c r="A86" s="13"/>
      <c r="B86" s="3" t="s">
        <v>138</v>
      </c>
      <c r="C86" s="4">
        <v>51000</v>
      </c>
      <c r="D86" s="4">
        <v>51000</v>
      </c>
      <c r="E86" s="4">
        <f>SUM(C86-D86)</f>
        <v>0</v>
      </c>
      <c r="F86" s="3"/>
    </row>
    <row r="87" spans="1:6">
      <c r="A87" s="13"/>
      <c r="B87" s="3" t="s">
        <v>139</v>
      </c>
      <c r="C87" s="4">
        <v>64000</v>
      </c>
      <c r="D87" s="4">
        <v>64000</v>
      </c>
      <c r="E87" s="4">
        <f t="shared" ref="E87:E98" si="5">SUM(C87-D87)</f>
        <v>0</v>
      </c>
      <c r="F87" s="3"/>
    </row>
    <row r="88" spans="1:6">
      <c r="A88" s="13"/>
      <c r="B88" s="3" t="s">
        <v>140</v>
      </c>
      <c r="C88" s="4">
        <v>108000</v>
      </c>
      <c r="D88" s="4">
        <v>0</v>
      </c>
      <c r="E88" s="4">
        <f t="shared" si="5"/>
        <v>108000</v>
      </c>
      <c r="F88" s="3" t="s">
        <v>113</v>
      </c>
    </row>
    <row r="89" spans="1:6">
      <c r="A89" s="13"/>
      <c r="B89" s="3" t="s">
        <v>141</v>
      </c>
      <c r="C89" s="4">
        <v>89000</v>
      </c>
      <c r="D89" s="4">
        <v>0</v>
      </c>
      <c r="E89" s="4">
        <f t="shared" si="5"/>
        <v>89000</v>
      </c>
      <c r="F89" s="3" t="s">
        <v>113</v>
      </c>
    </row>
    <row r="90" spans="1:6">
      <c r="A90" s="13"/>
      <c r="B90" s="3" t="s">
        <v>142</v>
      </c>
      <c r="C90" s="4">
        <v>75000</v>
      </c>
      <c r="D90" s="4">
        <v>0</v>
      </c>
      <c r="E90" s="4">
        <f t="shared" si="5"/>
        <v>75000</v>
      </c>
      <c r="F90" s="3" t="s">
        <v>113</v>
      </c>
    </row>
    <row r="91" spans="1:6">
      <c r="A91" s="13"/>
      <c r="B91" s="3" t="s">
        <v>143</v>
      </c>
      <c r="C91" s="4">
        <v>77000</v>
      </c>
      <c r="D91" s="4">
        <v>0</v>
      </c>
      <c r="E91" s="4">
        <f t="shared" si="5"/>
        <v>77000</v>
      </c>
      <c r="F91" s="3" t="s">
        <v>113</v>
      </c>
    </row>
    <row r="92" spans="1:6">
      <c r="A92" s="13"/>
      <c r="B92" s="3" t="s">
        <v>144</v>
      </c>
      <c r="C92" s="4">
        <v>51000</v>
      </c>
      <c r="D92" s="4">
        <v>0</v>
      </c>
      <c r="E92" s="4">
        <f t="shared" si="5"/>
        <v>51000</v>
      </c>
      <c r="F92" s="3" t="s">
        <v>113</v>
      </c>
    </row>
    <row r="93" spans="1:6">
      <c r="A93" s="13"/>
      <c r="B93" s="3" t="s">
        <v>145</v>
      </c>
      <c r="C93" s="4">
        <v>60000</v>
      </c>
      <c r="D93" s="4">
        <v>0</v>
      </c>
      <c r="E93" s="4">
        <f t="shared" si="5"/>
        <v>60000</v>
      </c>
      <c r="F93" s="3" t="s">
        <v>113</v>
      </c>
    </row>
    <row r="94" spans="1:6">
      <c r="A94" s="13"/>
      <c r="B94" s="3" t="s">
        <v>146</v>
      </c>
      <c r="C94" s="4">
        <v>50000</v>
      </c>
      <c r="D94" s="4">
        <v>0</v>
      </c>
      <c r="E94" s="4">
        <f t="shared" si="5"/>
        <v>50000</v>
      </c>
      <c r="F94" s="3" t="s">
        <v>113</v>
      </c>
    </row>
    <row r="95" spans="1:6">
      <c r="A95" s="13"/>
      <c r="B95" s="3" t="s">
        <v>147</v>
      </c>
      <c r="C95" s="4">
        <v>75000</v>
      </c>
      <c r="D95" s="4">
        <v>0</v>
      </c>
      <c r="E95" s="4">
        <f t="shared" si="5"/>
        <v>75000</v>
      </c>
      <c r="F95" s="3" t="s">
        <v>113</v>
      </c>
    </row>
    <row r="96" spans="1:6">
      <c r="A96" s="13"/>
      <c r="B96" s="3" t="s">
        <v>148</v>
      </c>
      <c r="C96" s="4">
        <v>159000</v>
      </c>
      <c r="D96" s="4">
        <v>0</v>
      </c>
      <c r="E96" s="4">
        <f t="shared" si="5"/>
        <v>159000</v>
      </c>
      <c r="F96" s="3" t="s">
        <v>113</v>
      </c>
    </row>
    <row r="97" spans="1:6">
      <c r="A97" s="13"/>
      <c r="B97" s="3" t="s">
        <v>149</v>
      </c>
      <c r="C97" s="5">
        <v>270000</v>
      </c>
      <c r="D97" s="5">
        <v>0</v>
      </c>
      <c r="E97" s="5">
        <f t="shared" si="5"/>
        <v>270000</v>
      </c>
      <c r="F97" s="3" t="s">
        <v>113</v>
      </c>
    </row>
    <row r="98" spans="1:6">
      <c r="A98" s="15"/>
      <c r="B98" s="9" t="s">
        <v>150</v>
      </c>
      <c r="C98" s="23">
        <v>100000</v>
      </c>
      <c r="D98" s="24">
        <v>81557.960000000006</v>
      </c>
      <c r="E98" s="24">
        <f t="shared" si="5"/>
        <v>18442.039999999994</v>
      </c>
      <c r="F98" s="9"/>
    </row>
    <row r="99" spans="1:6">
      <c r="A99" s="41"/>
      <c r="B99" s="43"/>
    </row>
    <row r="101" spans="1:6">
      <c r="A101" s="7" t="s">
        <v>75</v>
      </c>
      <c r="B101" s="7" t="s">
        <v>1</v>
      </c>
      <c r="C101" s="7" t="s">
        <v>76</v>
      </c>
      <c r="D101" s="7" t="s">
        <v>77</v>
      </c>
      <c r="E101" s="7" t="s">
        <v>2</v>
      </c>
      <c r="F101" s="7" t="s">
        <v>82</v>
      </c>
    </row>
    <row r="102" spans="1:6">
      <c r="A102" s="14" t="s">
        <v>10</v>
      </c>
      <c r="B102" s="3" t="s">
        <v>151</v>
      </c>
      <c r="C102" s="3"/>
      <c r="D102" s="3"/>
      <c r="E102" s="3"/>
      <c r="F102" s="3"/>
    </row>
    <row r="103" spans="1:6">
      <c r="A103" s="22"/>
      <c r="B103" s="3" t="s">
        <v>153</v>
      </c>
      <c r="C103" s="4">
        <v>28000</v>
      </c>
      <c r="D103" s="4">
        <v>28000</v>
      </c>
      <c r="E103" s="4">
        <f>SUM(C103-D103)</f>
        <v>0</v>
      </c>
      <c r="F103" s="3"/>
    </row>
    <row r="104" spans="1:6">
      <c r="A104" s="22"/>
      <c r="B104" s="3" t="s">
        <v>152</v>
      </c>
      <c r="C104" s="4">
        <v>29600</v>
      </c>
      <c r="D104" s="4">
        <v>29600</v>
      </c>
      <c r="E104" s="4">
        <f>SUM(C104-D104)</f>
        <v>0</v>
      </c>
      <c r="F104" s="3"/>
    </row>
    <row r="105" spans="1:6">
      <c r="A105" s="22"/>
      <c r="B105" s="3" t="s">
        <v>154</v>
      </c>
      <c r="C105" s="4">
        <v>499000</v>
      </c>
      <c r="D105" s="4">
        <v>498000</v>
      </c>
      <c r="E105" s="4">
        <f>SUM(C105-D105)</f>
        <v>1000</v>
      </c>
      <c r="F105" s="3"/>
    </row>
    <row r="106" spans="1:6">
      <c r="A106" s="22"/>
      <c r="B106" s="3" t="s">
        <v>155</v>
      </c>
      <c r="C106" s="4">
        <v>99000</v>
      </c>
      <c r="D106" s="4">
        <v>0</v>
      </c>
      <c r="E106" s="4">
        <f>SUM(C106-D106)</f>
        <v>99000</v>
      </c>
      <c r="F106" s="3" t="s">
        <v>113</v>
      </c>
    </row>
    <row r="107" spans="1:6">
      <c r="A107" s="44"/>
      <c r="B107" s="28" t="s">
        <v>79</v>
      </c>
      <c r="C107" s="33">
        <f>SUM(C43+C44+C45+C46+C47+C48+C49+C55+C56+C57+C58+C59+C60+C61+C62+C63+C64+C66+C67+C68+C70+C71+C72+C73+C78+C79+C81+C82+C84+C85+C86+C87+C88+C89+C90+C91+C92+C93+C94+C95+C96+C97+C98+C103+C104+C105+C106)</f>
        <v>19222600</v>
      </c>
      <c r="D107" s="33">
        <f>SUM(D43+D44+D45+D46+D47+D48+D49+D55+D56+D57+D58+D59+D60+D61+D62+D63+D64+D66+D67+D68+D70+D71+D72+D73+D78+D79+D81+D82+D84+D85+D86+D87+D88+D89+D90+D91+D92+D93+D94+D95+D96+D97++D103+D104+D105+D106)</f>
        <v>8646900</v>
      </c>
      <c r="E107" s="34">
        <f>+E43+E44+E45+E46+E47+E48+E49+E55+E56+E57+E58+E59+E60+E61+E62+E63+E64+E66+E67+E68+E70+E71+E72+E73+E78+E79+E81+E82+E84+E85+E86+E87+E88+E89+E90+E91+E92+E93+E94+E95+E96+E97+E98+E103+E104++E106</f>
        <v>10493142.039999999</v>
      </c>
      <c r="F107" s="28"/>
    </row>
    <row r="108" spans="1:6">
      <c r="A108" s="14" t="s">
        <v>59</v>
      </c>
      <c r="B108" s="8" t="s">
        <v>156</v>
      </c>
      <c r="C108" s="8" t="s">
        <v>157</v>
      </c>
      <c r="D108" s="8"/>
      <c r="E108" s="8"/>
      <c r="F108" s="8"/>
    </row>
    <row r="109" spans="1:6">
      <c r="A109" s="13" t="s">
        <v>60</v>
      </c>
      <c r="B109" s="9" t="s">
        <v>158</v>
      </c>
      <c r="C109" s="23">
        <v>40000</v>
      </c>
      <c r="D109" s="23">
        <v>29280</v>
      </c>
      <c r="E109" s="23">
        <f>SUM(C109-D109)</f>
        <v>10720</v>
      </c>
      <c r="F109" s="9"/>
    </row>
    <row r="110" spans="1:6">
      <c r="A110" s="13"/>
      <c r="B110" s="9" t="s">
        <v>159</v>
      </c>
      <c r="C110" s="9" t="s">
        <v>157</v>
      </c>
      <c r="D110" s="9"/>
      <c r="E110" s="9"/>
      <c r="F110" s="9"/>
    </row>
    <row r="111" spans="1:6">
      <c r="A111" s="13"/>
      <c r="B111" s="9" t="s">
        <v>160</v>
      </c>
      <c r="C111" s="23">
        <v>400000</v>
      </c>
      <c r="D111" s="23">
        <v>227482</v>
      </c>
      <c r="E111" s="23">
        <f>SUM(C111-D111)</f>
        <v>172518</v>
      </c>
      <c r="F111" s="9"/>
    </row>
    <row r="112" spans="1:6">
      <c r="A112" s="13"/>
      <c r="B112" s="9" t="s">
        <v>161</v>
      </c>
      <c r="C112" s="9" t="s">
        <v>157</v>
      </c>
      <c r="D112" s="9"/>
      <c r="E112" s="9"/>
      <c r="F112" s="9"/>
    </row>
    <row r="113" spans="1:6">
      <c r="A113" s="13"/>
      <c r="B113" s="9" t="s">
        <v>162</v>
      </c>
      <c r="C113" s="23">
        <v>38000</v>
      </c>
      <c r="D113" s="23">
        <v>38000</v>
      </c>
      <c r="E113" s="23">
        <f>SUM(C113-D113)</f>
        <v>0</v>
      </c>
      <c r="F113" s="9"/>
    </row>
    <row r="114" spans="1:6">
      <c r="A114" s="13"/>
      <c r="B114" s="3" t="s">
        <v>163</v>
      </c>
      <c r="C114" s="3"/>
      <c r="D114" s="3"/>
      <c r="E114" s="3"/>
      <c r="F114" s="3"/>
    </row>
    <row r="115" spans="1:6">
      <c r="A115" s="13"/>
      <c r="B115" s="3" t="s">
        <v>164</v>
      </c>
      <c r="C115" s="4">
        <v>77000</v>
      </c>
      <c r="D115" s="4">
        <v>77000</v>
      </c>
      <c r="E115" s="4">
        <f t="shared" ref="E115:E125" si="6">SUM(C115-D115)</f>
        <v>0</v>
      </c>
      <c r="F115" s="3"/>
    </row>
    <row r="116" spans="1:6">
      <c r="A116" s="13"/>
      <c r="B116" s="3" t="s">
        <v>165</v>
      </c>
      <c r="C116" s="4">
        <v>4000</v>
      </c>
      <c r="D116" s="4">
        <v>4000</v>
      </c>
      <c r="E116" s="4">
        <f t="shared" si="6"/>
        <v>0</v>
      </c>
      <c r="F116" s="3"/>
    </row>
    <row r="117" spans="1:6">
      <c r="A117" s="13"/>
      <c r="B117" s="3" t="s">
        <v>166</v>
      </c>
      <c r="C117" s="4">
        <v>15000</v>
      </c>
      <c r="D117" s="4">
        <v>14600</v>
      </c>
      <c r="E117" s="4">
        <f t="shared" si="6"/>
        <v>400</v>
      </c>
      <c r="F117" s="3"/>
    </row>
    <row r="118" spans="1:6">
      <c r="A118" s="13"/>
      <c r="B118" s="3" t="s">
        <v>167</v>
      </c>
      <c r="C118" s="4">
        <v>4000</v>
      </c>
      <c r="D118" s="4">
        <v>4000</v>
      </c>
      <c r="E118" s="4">
        <f t="shared" si="6"/>
        <v>0</v>
      </c>
      <c r="F118" s="3"/>
    </row>
    <row r="119" spans="1:6">
      <c r="A119" s="13"/>
      <c r="B119" s="3" t="s">
        <v>168</v>
      </c>
      <c r="C119" s="4">
        <v>73000</v>
      </c>
      <c r="D119" s="4">
        <v>68280</v>
      </c>
      <c r="E119" s="4">
        <f t="shared" si="6"/>
        <v>4720</v>
      </c>
      <c r="F119" s="3"/>
    </row>
    <row r="120" spans="1:6">
      <c r="A120" s="13"/>
      <c r="B120" s="9" t="s">
        <v>169</v>
      </c>
      <c r="C120" s="23">
        <v>200000</v>
      </c>
      <c r="D120" s="23">
        <v>235841</v>
      </c>
      <c r="E120" s="23">
        <f t="shared" si="6"/>
        <v>-35841</v>
      </c>
      <c r="F120" s="9"/>
    </row>
    <row r="121" spans="1:6">
      <c r="A121" s="13"/>
      <c r="B121" s="9" t="s">
        <v>170</v>
      </c>
      <c r="C121" s="23">
        <v>185600</v>
      </c>
      <c r="D121" s="23">
        <v>179760</v>
      </c>
      <c r="E121" s="23">
        <f t="shared" si="6"/>
        <v>5840</v>
      </c>
      <c r="F121" s="9"/>
    </row>
    <row r="122" spans="1:6">
      <c r="A122" s="13"/>
      <c r="B122" s="9" t="s">
        <v>171</v>
      </c>
      <c r="C122" s="23">
        <v>10000</v>
      </c>
      <c r="D122" s="23">
        <v>10000</v>
      </c>
      <c r="E122" s="23">
        <f t="shared" si="6"/>
        <v>0</v>
      </c>
      <c r="F122" s="9"/>
    </row>
    <row r="123" spans="1:6">
      <c r="A123" s="13"/>
      <c r="B123" s="6" t="s">
        <v>188</v>
      </c>
      <c r="C123" s="21">
        <v>20000</v>
      </c>
      <c r="D123" s="21">
        <v>0</v>
      </c>
      <c r="E123" s="21">
        <f t="shared" si="6"/>
        <v>20000</v>
      </c>
      <c r="F123" s="6" t="s">
        <v>176</v>
      </c>
    </row>
    <row r="124" spans="1:6">
      <c r="A124" s="15"/>
      <c r="B124" s="35" t="s">
        <v>79</v>
      </c>
      <c r="C124" s="36">
        <f>SUM(C109+C111+C113+C115+C116+C117+C118+C119+C120+C121+C122)</f>
        <v>1046600</v>
      </c>
      <c r="D124" s="36">
        <f>SUM(D109+D111+D113+D115+D116+D117+D118+D119+D120+D121+D122)</f>
        <v>888243</v>
      </c>
      <c r="E124" s="36">
        <f t="shared" si="6"/>
        <v>158357</v>
      </c>
      <c r="F124" s="37"/>
    </row>
    <row r="125" spans="1:6" ht="22.5">
      <c r="A125" s="175" t="s">
        <v>172</v>
      </c>
      <c r="B125" s="176"/>
      <c r="C125" s="38">
        <f>SUM(C6+C20+C22+C42+C107+C124)</f>
        <v>35045296</v>
      </c>
      <c r="D125" s="38">
        <f>SUM(D6+D20+D22+D42+D107+D124)</f>
        <v>23646343.02</v>
      </c>
      <c r="E125" s="39">
        <f t="shared" si="6"/>
        <v>11398952.98</v>
      </c>
      <c r="F125" s="40"/>
    </row>
    <row r="126" spans="1:6">
      <c r="E126" s="27"/>
    </row>
  </sheetData>
  <mergeCells count="2">
    <mergeCell ref="A2:F2"/>
    <mergeCell ref="A125:B125"/>
  </mergeCells>
  <pageMargins left="0.3" right="0.19" top="0.74803149606299213" bottom="0.34" header="0.31496062992125984" footer="0.2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ภาคผนวก ก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2016-11-22T15:42:28Z</cp:lastPrinted>
  <dcterms:created xsi:type="dcterms:W3CDTF">2016-10-11T04:08:27Z</dcterms:created>
  <dcterms:modified xsi:type="dcterms:W3CDTF">2016-11-22T15:45:21Z</dcterms:modified>
</cp:coreProperties>
</file>